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7400" windowHeight="11020" activeTab="8"/>
  </bookViews>
  <sheets>
    <sheet name="EYLÜL" sheetId="13" r:id="rId1"/>
    <sheet name="EKİM" sheetId="16" r:id="rId2"/>
    <sheet name="KASIM" sheetId="23" r:id="rId3"/>
    <sheet name="ARALIK" sheetId="27" r:id="rId4"/>
    <sheet name="OCAK" sheetId="28" r:id="rId5"/>
    <sheet name="ŞUBAT" sheetId="29" r:id="rId6"/>
    <sheet name="MART" sheetId="33" r:id="rId7"/>
    <sheet name="NİSAN" sheetId="34" r:id="rId8"/>
    <sheet name="MAYIS" sheetId="36" r:id="rId9"/>
    <sheet name="HAZİRAN" sheetId="37" r:id="rId10"/>
    <sheet name="NOTLAR" sheetId="25" r:id="rId11"/>
  </sheets>
  <definedNames>
    <definedName name="_xlnm.Print_Area" localSheetId="3">ARALIK!$A$1:$AG$23</definedName>
    <definedName name="_xlnm.Print_Area" localSheetId="1">EKİM!$A$1:$AG$23</definedName>
    <definedName name="_xlnm.Print_Area" localSheetId="9">HAZİRAN!$A$1:$AG$22</definedName>
    <definedName name="_xlnm.Print_Area" localSheetId="2">KASIM!$A$1:$AG$21</definedName>
    <definedName name="_xlnm.Print_Area" localSheetId="6">MART!$A$1:$AG$24</definedName>
    <definedName name="_xlnm.Print_Area" localSheetId="8">MAYIS!$A$1:$AG$23</definedName>
    <definedName name="_xlnm.Print_Area" localSheetId="7">NİSAN!$A$1:$AG$23</definedName>
    <definedName name="_xlnm.Print_Area" localSheetId="4">OCAK!$A$1:$AG$23</definedName>
    <definedName name="_xlnm.Print_Area" localSheetId="5">ŞUBAT!$A$1:$AG$23</definedName>
  </definedNames>
  <calcPr calcId="125725"/>
</workbook>
</file>

<file path=xl/calcChain.xml><?xml version="1.0" encoding="utf-8"?>
<calcChain xmlns="http://schemas.openxmlformats.org/spreadsheetml/2006/main">
  <c r="AI4" i="37"/>
  <c r="AI5"/>
  <c r="AI6"/>
  <c r="AI7"/>
  <c r="AI8"/>
  <c r="AI9"/>
  <c r="AI10"/>
  <c r="AI11"/>
  <c r="AI12"/>
  <c r="AI13"/>
  <c r="AI14"/>
  <c r="AI3"/>
  <c r="AH4"/>
  <c r="AH5"/>
  <c r="AH6"/>
  <c r="AH7"/>
  <c r="AH8"/>
  <c r="AH9"/>
  <c r="AH10"/>
  <c r="AH11"/>
  <c r="AH12"/>
  <c r="AH13"/>
  <c r="AH14"/>
  <c r="AH3"/>
  <c r="AM3" l="1"/>
  <c r="AM15" s="1"/>
  <c r="AN3"/>
  <c r="AN15" s="1"/>
  <c r="AO3"/>
  <c r="AO15" s="1"/>
  <c r="AM4"/>
  <c r="AN4"/>
  <c r="AO4"/>
  <c r="AM5"/>
  <c r="AN5"/>
  <c r="AO5"/>
  <c r="AM6"/>
  <c r="AN6"/>
  <c r="AR6" s="1"/>
  <c r="AO6"/>
  <c r="AM7"/>
  <c r="AN7"/>
  <c r="AO7"/>
  <c r="AM8"/>
  <c r="AQ8" s="1"/>
  <c r="AN8"/>
  <c r="AR8" s="1"/>
  <c r="AO8"/>
  <c r="AM9"/>
  <c r="AQ9" s="1"/>
  <c r="AN9"/>
  <c r="AO9"/>
  <c r="AM10"/>
  <c r="AN10"/>
  <c r="AO10"/>
  <c r="AM11"/>
  <c r="AN11"/>
  <c r="AO11"/>
  <c r="AM12"/>
  <c r="AN12"/>
  <c r="AO12"/>
  <c r="AM13"/>
  <c r="AN13"/>
  <c r="AR13" s="1"/>
  <c r="AO13"/>
  <c r="AM14"/>
  <c r="AN14"/>
  <c r="AR14" s="1"/>
  <c r="AO14"/>
  <c r="AR9"/>
  <c r="AQ11"/>
  <c r="AR11"/>
  <c r="AR7"/>
  <c r="AL4"/>
  <c r="AL5"/>
  <c r="AL6"/>
  <c r="AL7"/>
  <c r="AL8"/>
  <c r="AL9"/>
  <c r="AL10"/>
  <c r="AL11"/>
  <c r="AL12"/>
  <c r="AL13"/>
  <c r="AL14"/>
  <c r="AL3"/>
  <c r="AK5"/>
  <c r="AK6"/>
  <c r="AK7"/>
  <c r="AS7" s="1"/>
  <c r="AQ10"/>
  <c r="AQ13"/>
  <c r="AP8"/>
  <c r="AP13"/>
  <c r="AJ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R12"/>
  <c r="AR10"/>
  <c r="AR5"/>
  <c r="AP5"/>
  <c r="AQ5"/>
  <c r="AR4"/>
  <c r="D2"/>
  <c r="E2" s="1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W2" s="1"/>
  <c r="X2" s="1"/>
  <c r="Y2" s="1"/>
  <c r="Z2" s="1"/>
  <c r="AA2" s="1"/>
  <c r="AB2" s="1"/>
  <c r="AC2" s="1"/>
  <c r="AD2" s="1"/>
  <c r="AE2" s="1"/>
  <c r="AF2" s="1"/>
  <c r="AG2" s="1"/>
  <c r="AK10" l="1"/>
  <c r="AS10" s="1"/>
  <c r="AK11"/>
  <c r="AS11" s="1"/>
  <c r="AK9"/>
  <c r="AS9" s="1"/>
  <c r="AS5"/>
  <c r="AQ4"/>
  <c r="AS6"/>
  <c r="AR3"/>
  <c r="AR15" s="1"/>
  <c r="AQ3"/>
  <c r="AP12"/>
  <c r="AP4"/>
  <c r="AL15"/>
  <c r="AP3"/>
  <c r="AQ7"/>
  <c r="AQ14"/>
  <c r="AP9"/>
  <c r="AH15"/>
  <c r="AP10"/>
  <c r="AQ6"/>
  <c r="AP11"/>
  <c r="AK13"/>
  <c r="AS13" s="1"/>
  <c r="AK14"/>
  <c r="AS14" s="1"/>
  <c r="AK12"/>
  <c r="AS12" s="1"/>
  <c r="AI15"/>
  <c r="AP6"/>
  <c r="AP14"/>
  <c r="AK8"/>
  <c r="AS8" s="1"/>
  <c r="AK3"/>
  <c r="AK4"/>
  <c r="AS4" s="1"/>
  <c r="AP7"/>
  <c r="AQ12"/>
  <c r="AL4" i="36"/>
  <c r="AM4"/>
  <c r="AN4"/>
  <c r="AO4"/>
  <c r="AL5"/>
  <c r="AM5"/>
  <c r="AN5"/>
  <c r="AO5"/>
  <c r="AL6"/>
  <c r="AM6"/>
  <c r="AN6"/>
  <c r="AR6" s="1"/>
  <c r="AO6"/>
  <c r="AL7"/>
  <c r="AM7"/>
  <c r="AN7"/>
  <c r="AO7"/>
  <c r="AL8"/>
  <c r="AM8"/>
  <c r="AN8"/>
  <c r="AR8" s="1"/>
  <c r="AO8"/>
  <c r="AL9"/>
  <c r="AM9"/>
  <c r="AN9"/>
  <c r="AO9"/>
  <c r="AL10"/>
  <c r="AM10"/>
  <c r="AN10"/>
  <c r="AR10" s="1"/>
  <c r="AO10"/>
  <c r="AL11"/>
  <c r="AM11"/>
  <c r="AN11"/>
  <c r="AO11"/>
  <c r="AL12"/>
  <c r="AM12"/>
  <c r="AN12"/>
  <c r="AO12"/>
  <c r="AL13"/>
  <c r="AM13"/>
  <c r="AN13"/>
  <c r="AO13"/>
  <c r="AL14"/>
  <c r="AM14"/>
  <c r="AN14"/>
  <c r="AR14" s="1"/>
  <c r="AO14"/>
  <c r="AQ5"/>
  <c r="AR7"/>
  <c r="AR12"/>
  <c r="AH4"/>
  <c r="AK4" s="1"/>
  <c r="AI4"/>
  <c r="AH5"/>
  <c r="AK5" s="1"/>
  <c r="AI5"/>
  <c r="AH6"/>
  <c r="AP6" s="1"/>
  <c r="AI6"/>
  <c r="AH7"/>
  <c r="AI7"/>
  <c r="AH8"/>
  <c r="AI8"/>
  <c r="AH9"/>
  <c r="AI9"/>
  <c r="AQ9" s="1"/>
  <c r="AH10"/>
  <c r="AI10"/>
  <c r="AQ10" s="1"/>
  <c r="AH11"/>
  <c r="AI11"/>
  <c r="AH12"/>
  <c r="AI12"/>
  <c r="AH13"/>
  <c r="AI13"/>
  <c r="AQ13" s="1"/>
  <c r="AH14"/>
  <c r="AI14"/>
  <c r="AI3"/>
  <c r="AQ3" s="1"/>
  <c r="AH3"/>
  <c r="AP3" s="1"/>
  <c r="AR3"/>
  <c r="AM3"/>
  <c r="AN3"/>
  <c r="AO3"/>
  <c r="AL3"/>
  <c r="AG2"/>
  <c r="AJ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R13"/>
  <c r="AR11"/>
  <c r="AR9"/>
  <c r="AR5"/>
  <c r="AR4"/>
  <c r="AP4"/>
  <c r="D2"/>
  <c r="E2" s="1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W2" s="1"/>
  <c r="X2" s="1"/>
  <c r="Y2" s="1"/>
  <c r="Z2" s="1"/>
  <c r="AA2" s="1"/>
  <c r="AB2" s="1"/>
  <c r="AC2" s="1"/>
  <c r="AD2" s="1"/>
  <c r="AE2" s="1"/>
  <c r="AF2" s="1"/>
  <c r="AQ15" i="37" l="1"/>
  <c r="AP15"/>
  <c r="AK15"/>
  <c r="AS3"/>
  <c r="AS15" s="1"/>
  <c r="AP11" i="36"/>
  <c r="AP10"/>
  <c r="AP7"/>
  <c r="AK13"/>
  <c r="AS13" s="1"/>
  <c r="AQ4"/>
  <c r="AP12"/>
  <c r="AP8"/>
  <c r="AQ12"/>
  <c r="AM15"/>
  <c r="AQ11"/>
  <c r="AQ7"/>
  <c r="AK9"/>
  <c r="AS9" s="1"/>
  <c r="AK11"/>
  <c r="AS11" s="1"/>
  <c r="AP9"/>
  <c r="AP13"/>
  <c r="AS5"/>
  <c r="AS4"/>
  <c r="AO15"/>
  <c r="AQ8"/>
  <c r="AK14"/>
  <c r="AS14" s="1"/>
  <c r="AI15"/>
  <c r="AQ6"/>
  <c r="AK8"/>
  <c r="AS8" s="1"/>
  <c r="AQ14"/>
  <c r="AK6"/>
  <c r="AS6" s="1"/>
  <c r="AK12"/>
  <c r="AS12" s="1"/>
  <c r="AP5"/>
  <c r="AH15"/>
  <c r="AR15"/>
  <c r="AL15"/>
  <c r="AK7"/>
  <c r="AS7" s="1"/>
  <c r="AK10"/>
  <c r="AS10" s="1"/>
  <c r="AP14"/>
  <c r="AN15"/>
  <c r="AK3"/>
  <c r="AS3" s="1"/>
  <c r="AL4" i="34"/>
  <c r="AM4"/>
  <c r="AN4"/>
  <c r="AO4"/>
  <c r="AL5"/>
  <c r="AM5"/>
  <c r="AN5"/>
  <c r="AO5"/>
  <c r="AL6"/>
  <c r="AM6"/>
  <c r="AN6"/>
  <c r="AO6"/>
  <c r="AL7"/>
  <c r="AM7"/>
  <c r="AN7"/>
  <c r="AO7"/>
  <c r="AL8"/>
  <c r="AM8"/>
  <c r="AN8"/>
  <c r="AO8"/>
  <c r="AL9"/>
  <c r="AM9"/>
  <c r="AN9"/>
  <c r="AO9"/>
  <c r="AL10"/>
  <c r="AM10"/>
  <c r="AN10"/>
  <c r="AO10"/>
  <c r="AL11"/>
  <c r="AM11"/>
  <c r="AN11"/>
  <c r="AO11"/>
  <c r="AL12"/>
  <c r="AM12"/>
  <c r="AN12"/>
  <c r="AO12"/>
  <c r="AL13"/>
  <c r="AM13"/>
  <c r="AN13"/>
  <c r="AO13"/>
  <c r="AL14"/>
  <c r="AM14"/>
  <c r="AN14"/>
  <c r="AO14"/>
  <c r="AM3"/>
  <c r="AN3"/>
  <c r="AO3"/>
  <c r="AL3"/>
  <c r="AH4"/>
  <c r="AI4"/>
  <c r="AH5"/>
  <c r="AI5"/>
  <c r="AH6"/>
  <c r="AI6"/>
  <c r="AH7"/>
  <c r="AI7"/>
  <c r="AH8"/>
  <c r="AI8"/>
  <c r="AH9"/>
  <c r="AI9"/>
  <c r="AH10"/>
  <c r="AI10"/>
  <c r="AH11"/>
  <c r="AI11"/>
  <c r="AH12"/>
  <c r="AI12"/>
  <c r="AH13"/>
  <c r="AI13"/>
  <c r="AH14"/>
  <c r="AI14"/>
  <c r="AQ15" i="36" l="1"/>
  <c r="AP15"/>
  <c r="AS15"/>
  <c r="AK15"/>
  <c r="AP4" i="34"/>
  <c r="AK5"/>
  <c r="AS5" s="1"/>
  <c r="AQ7"/>
  <c r="AK9"/>
  <c r="AS9" s="1"/>
  <c r="AQ13"/>
  <c r="AK14"/>
  <c r="AS14" s="1"/>
  <c r="AQ6"/>
  <c r="AP12"/>
  <c r="AH3"/>
  <c r="AI3"/>
  <c r="AG2" i="33"/>
  <c r="AJ15" i="34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R14"/>
  <c r="AQ14"/>
  <c r="AR13"/>
  <c r="AR12"/>
  <c r="AR11"/>
  <c r="AR10"/>
  <c r="AR9"/>
  <c r="AR8"/>
  <c r="AP8"/>
  <c r="AR7"/>
  <c r="AR6"/>
  <c r="AR5"/>
  <c r="AQ5"/>
  <c r="AR4"/>
  <c r="AO15"/>
  <c r="AR3"/>
  <c r="AM15"/>
  <c r="AL15"/>
  <c r="D2"/>
  <c r="E2" s="1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W2" s="1"/>
  <c r="X2" s="1"/>
  <c r="Y2" s="1"/>
  <c r="Z2" s="1"/>
  <c r="AA2" s="1"/>
  <c r="AB2" s="1"/>
  <c r="AC2" s="1"/>
  <c r="AD2" s="1"/>
  <c r="AE2" s="1"/>
  <c r="AF2" s="1"/>
  <c r="AK7" l="1"/>
  <c r="AS7" s="1"/>
  <c r="AP9"/>
  <c r="AP13"/>
  <c r="AK13"/>
  <c r="AS13" s="1"/>
  <c r="AK11"/>
  <c r="AS11" s="1"/>
  <c r="AP11"/>
  <c r="AK8"/>
  <c r="AS8" s="1"/>
  <c r="AQ9"/>
  <c r="AK10"/>
  <c r="AS10" s="1"/>
  <c r="AK6"/>
  <c r="AS6" s="1"/>
  <c r="AH15"/>
  <c r="AK4"/>
  <c r="AS4" s="1"/>
  <c r="AQ8"/>
  <c r="AQ10"/>
  <c r="AK3"/>
  <c r="AS3" s="1"/>
  <c r="AP5"/>
  <c r="AP10"/>
  <c r="AK12"/>
  <c r="AS12" s="1"/>
  <c r="AR15"/>
  <c r="AN15"/>
  <c r="AI15"/>
  <c r="AP3"/>
  <c r="AQ3"/>
  <c r="AP6"/>
  <c r="AQ11"/>
  <c r="AP14"/>
  <c r="AQ4"/>
  <c r="AP7"/>
  <c r="AQ12"/>
  <c r="AJ15" i="33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O14"/>
  <c r="AN14"/>
  <c r="AR14" s="1"/>
  <c r="AM14"/>
  <c r="AL14"/>
  <c r="AI14"/>
  <c r="AQ14" s="1"/>
  <c r="AH14"/>
  <c r="AP14" s="1"/>
  <c r="AR13"/>
  <c r="AQ13"/>
  <c r="AO13"/>
  <c r="AN13"/>
  <c r="AM13"/>
  <c r="AL13"/>
  <c r="AI13"/>
  <c r="AH13"/>
  <c r="AP13" s="1"/>
  <c r="AO12"/>
  <c r="AN12"/>
  <c r="AR12" s="1"/>
  <c r="AM12"/>
  <c r="AL12"/>
  <c r="AI12"/>
  <c r="AQ12" s="1"/>
  <c r="AH12"/>
  <c r="AK12" s="1"/>
  <c r="AS12" s="1"/>
  <c r="AR11"/>
  <c r="AQ11"/>
  <c r="AO11"/>
  <c r="AN11"/>
  <c r="AM11"/>
  <c r="AL11"/>
  <c r="AI11"/>
  <c r="AH11"/>
  <c r="AK11" s="1"/>
  <c r="AS11" s="1"/>
  <c r="AR10"/>
  <c r="AO10"/>
  <c r="AN10"/>
  <c r="AM10"/>
  <c r="AL10"/>
  <c r="AI10"/>
  <c r="AQ10" s="1"/>
  <c r="AH10"/>
  <c r="AO9"/>
  <c r="AN9"/>
  <c r="AR9" s="1"/>
  <c r="AM9"/>
  <c r="AQ9" s="1"/>
  <c r="AL9"/>
  <c r="AI9"/>
  <c r="AH9"/>
  <c r="AK9" s="1"/>
  <c r="AS9" s="1"/>
  <c r="AR8"/>
  <c r="AQ8"/>
  <c r="AO8"/>
  <c r="AN8"/>
  <c r="AM8"/>
  <c r="AL8"/>
  <c r="AI8"/>
  <c r="AH8"/>
  <c r="AK8" s="1"/>
  <c r="AS8" s="1"/>
  <c r="AR7"/>
  <c r="AO7"/>
  <c r="AN7"/>
  <c r="AM7"/>
  <c r="AL7"/>
  <c r="AI7"/>
  <c r="AQ7" s="1"/>
  <c r="AH7"/>
  <c r="AP7" s="1"/>
  <c r="AO6"/>
  <c r="AN6"/>
  <c r="AR6" s="1"/>
  <c r="AM6"/>
  <c r="AL6"/>
  <c r="AI6"/>
  <c r="AQ6" s="1"/>
  <c r="AH6"/>
  <c r="AK6" s="1"/>
  <c r="AS6" s="1"/>
  <c r="AR5"/>
  <c r="AQ5"/>
  <c r="AO5"/>
  <c r="AN5"/>
  <c r="AM5"/>
  <c r="AL5"/>
  <c r="AI5"/>
  <c r="AH5"/>
  <c r="AP5" s="1"/>
  <c r="AO4"/>
  <c r="AN4"/>
  <c r="AR4" s="1"/>
  <c r="AM4"/>
  <c r="AL4"/>
  <c r="AI4"/>
  <c r="AQ4" s="1"/>
  <c r="AH4"/>
  <c r="AK4" s="1"/>
  <c r="AS4" s="1"/>
  <c r="AQ3"/>
  <c r="AO3"/>
  <c r="AO15" s="1"/>
  <c r="AN3"/>
  <c r="AN15" s="1"/>
  <c r="AM3"/>
  <c r="AM15" s="1"/>
  <c r="AL3"/>
  <c r="AL15" s="1"/>
  <c r="AI3"/>
  <c r="AI15" s="1"/>
  <c r="AH3"/>
  <c r="AK3" s="1"/>
  <c r="D2"/>
  <c r="E2" s="1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W2" s="1"/>
  <c r="X2" s="1"/>
  <c r="Y2" s="1"/>
  <c r="Z2" s="1"/>
  <c r="AA2" s="1"/>
  <c r="AB2" s="1"/>
  <c r="AC2" s="1"/>
  <c r="AD2" s="1"/>
  <c r="AE2" s="1"/>
  <c r="AF2" s="1"/>
  <c r="AK15" i="34" l="1"/>
  <c r="AS15"/>
  <c r="AP12" i="33"/>
  <c r="AP10"/>
  <c r="AP3"/>
  <c r="AK7"/>
  <c r="AS7" s="1"/>
  <c r="AQ15" i="34"/>
  <c r="AP15"/>
  <c r="AK14" i="33"/>
  <c r="AS14" s="1"/>
  <c r="AP8"/>
  <c r="AP4"/>
  <c r="AP6"/>
  <c r="AP11"/>
  <c r="AS3"/>
  <c r="AQ15"/>
  <c r="AK10"/>
  <c r="AS10" s="1"/>
  <c r="AK5"/>
  <c r="AS5" s="1"/>
  <c r="AK13"/>
  <c r="AS13" s="1"/>
  <c r="AR3"/>
  <c r="AR15" s="1"/>
  <c r="AP9"/>
  <c r="AH15"/>
  <c r="AP15" l="1"/>
  <c r="AS15"/>
  <c r="AK15"/>
  <c r="AK4" i="28" l="1"/>
  <c r="AK5"/>
  <c r="AK6"/>
  <c r="AK7"/>
  <c r="AK8"/>
  <c r="AK9"/>
  <c r="AK10"/>
  <c r="AK11"/>
  <c r="AK12"/>
  <c r="AK13"/>
  <c r="AK14"/>
  <c r="AK15"/>
  <c r="AK3"/>
  <c r="AK10" i="29"/>
  <c r="AK11"/>
  <c r="AK12"/>
  <c r="AK13"/>
  <c r="AK14"/>
  <c r="AK15"/>
  <c r="AK3"/>
  <c r="AK4"/>
  <c r="AK5"/>
  <c r="AK6"/>
  <c r="AK9"/>
  <c r="AM16" l="1"/>
  <c r="AN16"/>
  <c r="AL16"/>
  <c r="AI4"/>
  <c r="AI5"/>
  <c r="AI6"/>
  <c r="AI7"/>
  <c r="AI8"/>
  <c r="AQ8" s="1"/>
  <c r="AI9"/>
  <c r="AI10"/>
  <c r="AQ10" s="1"/>
  <c r="AI11"/>
  <c r="AI12"/>
  <c r="AI13"/>
  <c r="AI14"/>
  <c r="AI15"/>
  <c r="AI3"/>
  <c r="AQ3" s="1"/>
  <c r="AH4"/>
  <c r="AP4" s="1"/>
  <c r="AH5"/>
  <c r="AP5" s="1"/>
  <c r="AH6"/>
  <c r="AH7"/>
  <c r="AK7" s="1"/>
  <c r="AH8"/>
  <c r="AH9"/>
  <c r="AP9" s="1"/>
  <c r="AH10"/>
  <c r="AP10" s="1"/>
  <c r="AH11"/>
  <c r="AH12"/>
  <c r="AH13"/>
  <c r="AH14"/>
  <c r="AH15"/>
  <c r="AH3"/>
  <c r="AP3" s="1"/>
  <c r="AL3"/>
  <c r="AM3"/>
  <c r="AN3"/>
  <c r="AR3" s="1"/>
  <c r="AL4"/>
  <c r="AM4"/>
  <c r="AN4"/>
  <c r="AL5"/>
  <c r="AM5"/>
  <c r="AN5"/>
  <c r="AL6"/>
  <c r="AM6"/>
  <c r="AN6"/>
  <c r="AL8"/>
  <c r="AM8"/>
  <c r="AN8"/>
  <c r="AL9"/>
  <c r="AM9"/>
  <c r="AN9"/>
  <c r="AR9" s="1"/>
  <c r="AL10"/>
  <c r="AM10"/>
  <c r="AN10"/>
  <c r="AL11"/>
  <c r="AM11"/>
  <c r="AN11"/>
  <c r="AL12"/>
  <c r="AM12"/>
  <c r="AN12"/>
  <c r="AL13"/>
  <c r="AM13"/>
  <c r="AN13"/>
  <c r="AL14"/>
  <c r="AM14"/>
  <c r="AN14"/>
  <c r="AR14" s="1"/>
  <c r="AL15"/>
  <c r="AM15"/>
  <c r="AN15"/>
  <c r="AN7"/>
  <c r="AR7" s="1"/>
  <c r="AM7"/>
  <c r="AL7"/>
  <c r="AJ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AR15"/>
  <c r="AR13"/>
  <c r="AR12"/>
  <c r="AR11"/>
  <c r="AR10"/>
  <c r="AR8"/>
  <c r="AR6"/>
  <c r="AR5"/>
  <c r="AR4"/>
  <c r="AQ4"/>
  <c r="AP8" l="1"/>
  <c r="AK8"/>
  <c r="AR16"/>
  <c r="AQ11"/>
  <c r="AQ9"/>
  <c r="AQ14"/>
  <c r="AP12"/>
  <c r="AP11"/>
  <c r="AP14"/>
  <c r="AQ6"/>
  <c r="AQ13"/>
  <c r="AP13"/>
  <c r="AP6"/>
  <c r="AH16"/>
  <c r="AQ15"/>
  <c r="AQ7"/>
  <c r="AI16"/>
  <c r="AQ5"/>
  <c r="AP7"/>
  <c r="AQ12"/>
  <c r="AP15"/>
  <c r="AQ5" i="28"/>
  <c r="AR5"/>
  <c r="AQ3"/>
  <c r="AR3"/>
  <c r="AR4"/>
  <c r="AR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C16"/>
  <c r="D16"/>
  <c r="AH3"/>
  <c r="AP3" s="1"/>
  <c r="AI3"/>
  <c r="AH4"/>
  <c r="AP4" s="1"/>
  <c r="AI4"/>
  <c r="AQ4" s="1"/>
  <c r="AH5"/>
  <c r="AS5" s="1"/>
  <c r="AO5" i="29" s="1"/>
  <c r="AS5" s="1"/>
  <c r="AI5" i="28"/>
  <c r="AH6"/>
  <c r="AP6" s="1"/>
  <c r="AI6"/>
  <c r="AQ6" s="1"/>
  <c r="AH8"/>
  <c r="AI8"/>
  <c r="AH9"/>
  <c r="AI9"/>
  <c r="AH10"/>
  <c r="AI10"/>
  <c r="AH11"/>
  <c r="AI11"/>
  <c r="AH12"/>
  <c r="AI12"/>
  <c r="AH13"/>
  <c r="AI13"/>
  <c r="AH14"/>
  <c r="AI14"/>
  <c r="AH15"/>
  <c r="AI15"/>
  <c r="AH7"/>
  <c r="AI7"/>
  <c r="AQ16" i="29" l="1"/>
  <c r="AP16"/>
  <c r="AK16"/>
  <c r="AP5" i="28"/>
  <c r="AS6"/>
  <c r="AO6" i="29" s="1"/>
  <c r="AS6" s="1"/>
  <c r="AS4" i="28"/>
  <c r="AO4" i="29" s="1"/>
  <c r="AS4" s="1"/>
  <c r="AS3" i="28"/>
  <c r="AO3" i="29" s="1"/>
  <c r="AN7" i="28"/>
  <c r="AR7" s="1"/>
  <c r="AN8"/>
  <c r="AR8" s="1"/>
  <c r="AO8"/>
  <c r="AN9"/>
  <c r="AR9" s="1"/>
  <c r="AN10"/>
  <c r="AR10" s="1"/>
  <c r="AN11"/>
  <c r="AR11" s="1"/>
  <c r="AN12"/>
  <c r="AR12" s="1"/>
  <c r="AN13"/>
  <c r="AR13" s="1"/>
  <c r="AN14"/>
  <c r="AN15"/>
  <c r="AR15" s="1"/>
  <c r="AN16"/>
  <c r="AM8"/>
  <c r="AM9"/>
  <c r="AQ9" s="1"/>
  <c r="AM10"/>
  <c r="AM11"/>
  <c r="AM13"/>
  <c r="AM15"/>
  <c r="AL8"/>
  <c r="AL7"/>
  <c r="AJ16"/>
  <c r="AR14"/>
  <c r="AJ14" i="27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AO13"/>
  <c r="AN13"/>
  <c r="AR13" s="1"/>
  <c r="AM13"/>
  <c r="AL13"/>
  <c r="AI13"/>
  <c r="AQ13" s="1"/>
  <c r="AH13"/>
  <c r="AK13" s="1"/>
  <c r="AS13" s="1"/>
  <c r="AQ12"/>
  <c r="AO12"/>
  <c r="AN12"/>
  <c r="AR12" s="1"/>
  <c r="AM12"/>
  <c r="AL12"/>
  <c r="AI12"/>
  <c r="AH12"/>
  <c r="AP12" s="1"/>
  <c r="AR11"/>
  <c r="AO11"/>
  <c r="AN11"/>
  <c r="AM11"/>
  <c r="AL11"/>
  <c r="AI11"/>
  <c r="AQ11" s="1"/>
  <c r="AH11"/>
  <c r="AK11" s="1"/>
  <c r="AS11" s="1"/>
  <c r="AO15" i="28" s="1"/>
  <c r="AR10" i="27"/>
  <c r="AQ10"/>
  <c r="AM14" i="28" s="1"/>
  <c r="AO10" i="27"/>
  <c r="AN10"/>
  <c r="AM10"/>
  <c r="AL10"/>
  <c r="AI10"/>
  <c r="AH10"/>
  <c r="AR9"/>
  <c r="AO9"/>
  <c r="AN9"/>
  <c r="AM9"/>
  <c r="AL9"/>
  <c r="AI9"/>
  <c r="AQ9" s="1"/>
  <c r="AH9"/>
  <c r="AP9" s="1"/>
  <c r="AL13" i="28" s="1"/>
  <c r="AO8" i="27"/>
  <c r="AN8"/>
  <c r="AR8" s="1"/>
  <c r="AM8"/>
  <c r="AL8"/>
  <c r="AI8"/>
  <c r="AQ8" s="1"/>
  <c r="AM12" i="28" s="1"/>
  <c r="AH8" i="27"/>
  <c r="AP8" s="1"/>
  <c r="AL12" i="28" s="1"/>
  <c r="AO7" i="27"/>
  <c r="AN7"/>
  <c r="AR7" s="1"/>
  <c r="AM7"/>
  <c r="AL7"/>
  <c r="AI7"/>
  <c r="AQ7" s="1"/>
  <c r="AH7"/>
  <c r="AK7" s="1"/>
  <c r="AS7" s="1"/>
  <c r="AO11" i="28" s="1"/>
  <c r="AQ6" i="27"/>
  <c r="AO6"/>
  <c r="AN6"/>
  <c r="AR6" s="1"/>
  <c r="AM6"/>
  <c r="AM14" s="1"/>
  <c r="AL6"/>
  <c r="AI6"/>
  <c r="AH6"/>
  <c r="AP6" s="1"/>
  <c r="AL10" i="28" s="1"/>
  <c r="AO5" i="27"/>
  <c r="AN5"/>
  <c r="AR5" s="1"/>
  <c r="AM5"/>
  <c r="AL5"/>
  <c r="AI5"/>
  <c r="AQ5" s="1"/>
  <c r="AH5"/>
  <c r="AK5" s="1"/>
  <c r="AS5" s="1"/>
  <c r="AO9" i="28" s="1"/>
  <c r="AQ4" i="27"/>
  <c r="AO4"/>
  <c r="AN4"/>
  <c r="AR4" s="1"/>
  <c r="AM4"/>
  <c r="AL4"/>
  <c r="AI4"/>
  <c r="AH4"/>
  <c r="AP4" s="1"/>
  <c r="AR3"/>
  <c r="AO3"/>
  <c r="AO14" s="1"/>
  <c r="AN3"/>
  <c r="AN14" s="1"/>
  <c r="AM3"/>
  <c r="AL3"/>
  <c r="AL14" s="1"/>
  <c r="AI3"/>
  <c r="AH3"/>
  <c r="AS3" i="29" l="1"/>
  <c r="AS8" i="28"/>
  <c r="AO8" i="29" s="1"/>
  <c r="AS8" s="1"/>
  <c r="AP8" i="28"/>
  <c r="AQ12"/>
  <c r="AQ14"/>
  <c r="AK10" i="27"/>
  <c r="AS10" s="1"/>
  <c r="AO14" i="28" s="1"/>
  <c r="AS14" s="1"/>
  <c r="AO14" i="29" s="1"/>
  <c r="AS14" s="1"/>
  <c r="AK3" i="27"/>
  <c r="AS3" s="1"/>
  <c r="AO7" i="28" s="1"/>
  <c r="AI14" i="27"/>
  <c r="AP13"/>
  <c r="AP7"/>
  <c r="AL11" i="28" s="1"/>
  <c r="AP11" s="1"/>
  <c r="AS9"/>
  <c r="AO9" i="29" s="1"/>
  <c r="AS9" s="1"/>
  <c r="AP5" i="27"/>
  <c r="AL9" i="28" s="1"/>
  <c r="AP9" s="1"/>
  <c r="AK8" i="27"/>
  <c r="AS8" s="1"/>
  <c r="AO12" i="28" s="1"/>
  <c r="AP7"/>
  <c r="AS11"/>
  <c r="AO11" i="29" s="1"/>
  <c r="AS11" s="1"/>
  <c r="AP12" i="28"/>
  <c r="AQ11"/>
  <c r="AP10"/>
  <c r="AH16"/>
  <c r="AP13"/>
  <c r="AI16"/>
  <c r="AQ10"/>
  <c r="AQ13"/>
  <c r="AS15"/>
  <c r="AO15" i="29" s="1"/>
  <c r="AS15" s="1"/>
  <c r="AR16" i="28"/>
  <c r="AQ8"/>
  <c r="AS10"/>
  <c r="AO10" i="29" s="1"/>
  <c r="AS10" s="1"/>
  <c r="AQ15" i="28"/>
  <c r="AR14" i="27"/>
  <c r="AK6"/>
  <c r="AS6" s="1"/>
  <c r="AO10" i="28" s="1"/>
  <c r="AK9" i="27"/>
  <c r="AS9" s="1"/>
  <c r="AO13" i="28" s="1"/>
  <c r="AS13" s="1"/>
  <c r="AO13" i="29" s="1"/>
  <c r="AS13" s="1"/>
  <c r="AP10" i="27"/>
  <c r="AL14" i="28" s="1"/>
  <c r="AP14" s="1"/>
  <c r="AK4" i="27"/>
  <c r="AS4" s="1"/>
  <c r="AK12"/>
  <c r="AS12" s="1"/>
  <c r="AP3"/>
  <c r="AP11"/>
  <c r="AL15" i="28" s="1"/>
  <c r="AP15" s="1"/>
  <c r="AQ3" i="27"/>
  <c r="AH14"/>
  <c r="AJ14" i="23"/>
  <c r="AQ14" i="27" l="1"/>
  <c r="AM16" i="28" s="1"/>
  <c r="AM7"/>
  <c r="AQ7" s="1"/>
  <c r="AQ16" s="1"/>
  <c r="AS12"/>
  <c r="AO12" i="29" s="1"/>
  <c r="AS12" s="1"/>
  <c r="AP16" i="28"/>
  <c r="AS7"/>
  <c r="AO7" i="29" s="1"/>
  <c r="AK16" i="28"/>
  <c r="AS14" i="27"/>
  <c r="AO16" i="28" s="1"/>
  <c r="AK14" i="27"/>
  <c r="AP14"/>
  <c r="AL16" i="28" s="1"/>
  <c r="AS7" i="29" l="1"/>
  <c r="AO16"/>
  <c r="AS16" i="28"/>
  <c r="AL4" i="23"/>
  <c r="AM4"/>
  <c r="AQ4" s="1"/>
  <c r="AN4"/>
  <c r="AR4" s="1"/>
  <c r="AO4"/>
  <c r="AL5"/>
  <c r="AM5"/>
  <c r="AN5"/>
  <c r="AO5"/>
  <c r="AL6"/>
  <c r="AM6"/>
  <c r="AN6"/>
  <c r="AR6" s="1"/>
  <c r="AO6"/>
  <c r="AL7"/>
  <c r="AM7"/>
  <c r="AN7"/>
  <c r="AO7"/>
  <c r="AL8"/>
  <c r="AM8"/>
  <c r="AN8"/>
  <c r="AR8" s="1"/>
  <c r="AO8"/>
  <c r="AL9"/>
  <c r="AM9"/>
  <c r="AN9"/>
  <c r="AO9"/>
  <c r="AL10"/>
  <c r="AM10"/>
  <c r="AN10"/>
  <c r="AR10" s="1"/>
  <c r="AO10"/>
  <c r="AL11"/>
  <c r="AM11"/>
  <c r="AN11"/>
  <c r="AO11"/>
  <c r="AL12"/>
  <c r="AM12"/>
  <c r="AQ12" s="1"/>
  <c r="AN12"/>
  <c r="AR12" s="1"/>
  <c r="AO12"/>
  <c r="AL13"/>
  <c r="AM13"/>
  <c r="AN13"/>
  <c r="AO13"/>
  <c r="AM3"/>
  <c r="AQ3" s="1"/>
  <c r="AN3"/>
  <c r="AR3" s="1"/>
  <c r="AO3"/>
  <c r="AL3"/>
  <c r="AR13"/>
  <c r="AR11"/>
  <c r="AR9"/>
  <c r="AR7"/>
  <c r="AR5"/>
  <c r="AP4" i="16"/>
  <c r="AQ4"/>
  <c r="AR4"/>
  <c r="AS4"/>
  <c r="AP5"/>
  <c r="AQ5"/>
  <c r="AR5"/>
  <c r="AS5"/>
  <c r="AP6"/>
  <c r="AQ6"/>
  <c r="AR6"/>
  <c r="AS6"/>
  <c r="AP7"/>
  <c r="AQ7"/>
  <c r="AR7"/>
  <c r="AS7"/>
  <c r="AP8"/>
  <c r="AQ8"/>
  <c r="AR8"/>
  <c r="AS8"/>
  <c r="AP9"/>
  <c r="AQ9"/>
  <c r="AR9"/>
  <c r="AS9"/>
  <c r="AP10"/>
  <c r="AQ10"/>
  <c r="AR10"/>
  <c r="AS10"/>
  <c r="AP11"/>
  <c r="AQ11"/>
  <c r="AR11"/>
  <c r="AS11"/>
  <c r="AP12"/>
  <c r="AQ12"/>
  <c r="AR12"/>
  <c r="AS12"/>
  <c r="AP13"/>
  <c r="AQ13"/>
  <c r="AR13"/>
  <c r="AS13"/>
  <c r="AS3"/>
  <c r="AS14" s="1"/>
  <c r="AQ3"/>
  <c r="AQ14" s="1"/>
  <c r="AR3"/>
  <c r="AP3"/>
  <c r="AO4"/>
  <c r="AO5"/>
  <c r="AO6"/>
  <c r="AO7"/>
  <c r="AO8"/>
  <c r="AO9"/>
  <c r="AO10"/>
  <c r="AO11"/>
  <c r="AO12"/>
  <c r="AO13"/>
  <c r="AO3"/>
  <c r="AN4"/>
  <c r="AN5"/>
  <c r="AN6"/>
  <c r="AN7"/>
  <c r="AN8"/>
  <c r="AN9"/>
  <c r="AN10"/>
  <c r="AN11"/>
  <c r="AN12"/>
  <c r="AN13"/>
  <c r="AN3"/>
  <c r="AM4"/>
  <c r="AM5"/>
  <c r="AM6"/>
  <c r="AM7"/>
  <c r="AM8"/>
  <c r="AM9"/>
  <c r="AM10"/>
  <c r="AM11"/>
  <c r="AM12"/>
  <c r="AM13"/>
  <c r="AM3"/>
  <c r="AL4"/>
  <c r="AL5"/>
  <c r="AL6"/>
  <c r="AL7"/>
  <c r="AL8"/>
  <c r="AL9"/>
  <c r="AL10"/>
  <c r="AL11"/>
  <c r="AL12"/>
  <c r="AL13"/>
  <c r="AL3"/>
  <c r="AD14" i="13"/>
  <c r="AE4"/>
  <c r="AE5"/>
  <c r="AC4"/>
  <c r="AC5"/>
  <c r="AC6"/>
  <c r="AC7"/>
  <c r="AC8"/>
  <c r="AC9"/>
  <c r="AC10"/>
  <c r="AC11"/>
  <c r="AC12"/>
  <c r="AC13"/>
  <c r="AC3"/>
  <c r="AB4"/>
  <c r="AB5"/>
  <c r="AB6"/>
  <c r="AE6" s="1"/>
  <c r="AB7"/>
  <c r="AB8"/>
  <c r="AB9"/>
  <c r="AB10"/>
  <c r="AE10" s="1"/>
  <c r="AB11"/>
  <c r="AB12"/>
  <c r="AE12" s="1"/>
  <c r="AB13"/>
  <c r="AE13" s="1"/>
  <c r="AB3"/>
  <c r="AE3" s="1"/>
  <c r="AH3" i="23"/>
  <c r="AI4"/>
  <c r="AI5"/>
  <c r="AI6"/>
  <c r="AI7"/>
  <c r="AI8"/>
  <c r="AQ8" s="1"/>
  <c r="AI9"/>
  <c r="AI10"/>
  <c r="AI11"/>
  <c r="AI12"/>
  <c r="AI13"/>
  <c r="AI3"/>
  <c r="AH4"/>
  <c r="AH5"/>
  <c r="AP5" s="1"/>
  <c r="AH6"/>
  <c r="AH7"/>
  <c r="AH8"/>
  <c r="AH9"/>
  <c r="AP9" s="1"/>
  <c r="AH10"/>
  <c r="AH11"/>
  <c r="AP11" s="1"/>
  <c r="AH12"/>
  <c r="AH13"/>
  <c r="AK13" s="1"/>
  <c r="AS16" i="29" l="1"/>
  <c r="AP10" i="23"/>
  <c r="AP12"/>
  <c r="AQ6"/>
  <c r="AP7"/>
  <c r="AQ10"/>
  <c r="AP4"/>
  <c r="AP8"/>
  <c r="AS13"/>
  <c r="AP13"/>
  <c r="AQ13"/>
  <c r="AQ11"/>
  <c r="AQ9"/>
  <c r="AQ7"/>
  <c r="AQ5"/>
  <c r="AP6"/>
  <c r="AP3"/>
  <c r="AR14"/>
  <c r="AP14" i="16"/>
  <c r="AR14"/>
  <c r="AK12" i="23"/>
  <c r="AS12" s="1"/>
  <c r="AL14" i="16"/>
  <c r="AL14" i="23"/>
  <c r="AM14"/>
  <c r="AN14"/>
  <c r="AO14"/>
  <c r="AK3"/>
  <c r="AS3" s="1"/>
  <c r="AK8"/>
  <c r="AS8" s="1"/>
  <c r="AN14" i="16"/>
  <c r="AM14"/>
  <c r="AE9" i="13"/>
  <c r="AE8"/>
  <c r="AE14" s="1"/>
  <c r="AE11"/>
  <c r="AE7"/>
  <c r="AK7" i="23"/>
  <c r="AS7" s="1"/>
  <c r="AK6"/>
  <c r="AS6" s="1"/>
  <c r="AK10"/>
  <c r="AS10" s="1"/>
  <c r="AK4"/>
  <c r="AS4" s="1"/>
  <c r="AK11"/>
  <c r="AS11" s="1"/>
  <c r="AK5"/>
  <c r="AS5" s="1"/>
  <c r="AK9"/>
  <c r="AS9" s="1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AP14" l="1"/>
  <c r="AQ14"/>
  <c r="AS14"/>
  <c r="AO14" i="16"/>
  <c r="AK14" i="23"/>
  <c r="AH14"/>
  <c r="AI14"/>
  <c r="AJ14" i="16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C14"/>
  <c r="C14" i="13"/>
  <c r="AI4" i="16" l="1"/>
  <c r="AI5"/>
  <c r="AI6"/>
  <c r="AI7"/>
  <c r="AI8"/>
  <c r="AI9"/>
  <c r="AI10"/>
  <c r="AI11"/>
  <c r="AI12"/>
  <c r="AI13"/>
  <c r="AI3"/>
  <c r="AH4"/>
  <c r="AH5"/>
  <c r="AH6"/>
  <c r="AH7"/>
  <c r="AH8"/>
  <c r="AH9"/>
  <c r="AH10"/>
  <c r="AH11"/>
  <c r="AH12"/>
  <c r="AH13"/>
  <c r="AH3"/>
  <c r="X14" i="13"/>
  <c r="Y14"/>
  <c r="AK7" i="16" l="1"/>
  <c r="AK3"/>
  <c r="AK6"/>
  <c r="AK10"/>
  <c r="AK8"/>
  <c r="AK5"/>
  <c r="AK12"/>
  <c r="AK4"/>
  <c r="AK9"/>
  <c r="AK13"/>
  <c r="AK11"/>
  <c r="AH14"/>
  <c r="AI14"/>
  <c r="AK14" l="1"/>
  <c r="R14" i="13" l="1"/>
  <c r="S14"/>
  <c r="T14"/>
  <c r="U14"/>
  <c r="V14"/>
  <c r="W14"/>
  <c r="Z14"/>
  <c r="D14"/>
  <c r="E14"/>
  <c r="F14"/>
  <c r="G14"/>
  <c r="H14"/>
  <c r="I14"/>
  <c r="J14"/>
  <c r="K14"/>
  <c r="L14"/>
  <c r="M14"/>
  <c r="N14"/>
  <c r="O14"/>
  <c r="P14"/>
  <c r="Q14"/>
  <c r="AC14" l="1"/>
  <c r="AB14"/>
</calcChain>
</file>

<file path=xl/sharedStrings.xml><?xml version="1.0" encoding="utf-8"?>
<sst xmlns="http://schemas.openxmlformats.org/spreadsheetml/2006/main" count="531" uniqueCount="58">
  <si>
    <t>TOPLAM</t>
  </si>
  <si>
    <t>Haftasonu</t>
  </si>
  <si>
    <t>Serhat GÖKTAN</t>
  </si>
  <si>
    <t>Aykut KAFADAR</t>
  </si>
  <si>
    <t>Haftaiçi</t>
  </si>
  <si>
    <t>Toplam</t>
  </si>
  <si>
    <t>TİREBOLU PİRİ REİS MESLEKİ VE TEKNİK ANADOLU LİSESİ PANSİYON NÖBET LİSTESİ</t>
  </si>
  <si>
    <t>Okul Müdürü</t>
  </si>
  <si>
    <t xml:space="preserve">                                         Okul Müdürü</t>
  </si>
  <si>
    <t>UYGUNDUR</t>
  </si>
  <si>
    <t xml:space="preserve">           </t>
  </si>
  <si>
    <t>Murat KARACA</t>
  </si>
  <si>
    <t xml:space="preserve">                                          </t>
  </si>
  <si>
    <t>Müdür Yardımcısı</t>
  </si>
  <si>
    <t>Kamil ÖZDEMİR</t>
  </si>
  <si>
    <t>Geçmiş Aylardan Gelen Toplam</t>
  </si>
  <si>
    <t>BELLETİCİLİK</t>
  </si>
  <si>
    <t>Mehmet METİK</t>
  </si>
  <si>
    <t>Mehmet AYDIN</t>
  </si>
  <si>
    <t>Cesur TURAN</t>
  </si>
  <si>
    <t>Yalçın YILMAZ</t>
  </si>
  <si>
    <t>SIRA NO</t>
  </si>
  <si>
    <t>ADI SOYADI</t>
  </si>
  <si>
    <t>B</t>
  </si>
  <si>
    <t>NOTLAR</t>
  </si>
  <si>
    <t>Volkan BEYAZIT</t>
  </si>
  <si>
    <t>Muhammet MENTEŞE</t>
  </si>
  <si>
    <t>Abdullah YILMAZ</t>
  </si>
  <si>
    <t>EYLÜL 2021</t>
  </si>
  <si>
    <t xml:space="preserve">                Deniz ALDEMİR</t>
  </si>
  <si>
    <t>....09/2021</t>
  </si>
  <si>
    <t>Hüseyin YILMAZ</t>
  </si>
  <si>
    <t>EKİM 2021</t>
  </si>
  <si>
    <t>TİREBOLU PİRİ REİS MESLEKİ VE TEKNİK ANADOLU LİSESİ EKİM 2021 PANSİYON NÖBET LİSTESİ</t>
  </si>
  <si>
    <t>KASIM 2021</t>
  </si>
  <si>
    <t>Deniz ALDEMİR</t>
  </si>
  <si>
    <t>.</t>
  </si>
  <si>
    <t>TOPLAM SAAT</t>
  </si>
  <si>
    <t>AYLIK                            TOPLAM</t>
  </si>
  <si>
    <t>GENEL TOPLAM</t>
  </si>
  <si>
    <t>ARALIK 2021</t>
  </si>
  <si>
    <t>SALI NÖBET, BELLETİCİLİK YOK</t>
  </si>
  <si>
    <t>OCAK 2022</t>
  </si>
  <si>
    <t>B:</t>
  </si>
  <si>
    <t>1:</t>
  </si>
  <si>
    <t>Belletici</t>
  </si>
  <si>
    <t>Nöbetçi Belletici</t>
  </si>
  <si>
    <t>Metin KELEŞ</t>
  </si>
  <si>
    <t>Muhammet YAYLA</t>
  </si>
  <si>
    <t>BELLETİCİ YAZILACAK, ÇARŞAMBA PERŞEMBE YAZILMAYACAK</t>
  </si>
  <si>
    <t>ŞUBAT 2022</t>
  </si>
  <si>
    <t>MART 2022</t>
  </si>
  <si>
    <t>NİSAN 2022</t>
  </si>
  <si>
    <t>HAFTASONU SALI YAZILMAYACAK, CUMARTESİ YAZILACAK</t>
  </si>
  <si>
    <t>MAYIS 2022</t>
  </si>
  <si>
    <t>BİRLİKTE</t>
  </si>
  <si>
    <t>HAZİRAN 2022</t>
  </si>
  <si>
    <t>www.egitimhane.com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</si>
</sst>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32">
    <font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20"/>
      <color rgb="FFFF0000"/>
      <name val="Calibri"/>
      <family val="2"/>
      <charset val="162"/>
      <scheme val="minor"/>
    </font>
    <font>
      <b/>
      <sz val="11"/>
      <color rgb="FF00B050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name val="Calibri"/>
      <family val="2"/>
      <charset val="162"/>
      <scheme val="minor"/>
    </font>
    <font>
      <b/>
      <sz val="15"/>
      <name val="Calibri"/>
      <family val="2"/>
      <charset val="162"/>
      <scheme val="minor"/>
    </font>
    <font>
      <b/>
      <sz val="15"/>
      <color theme="1"/>
      <name val="Calibri"/>
      <family val="2"/>
      <charset val="162"/>
      <scheme val="minor"/>
    </font>
    <font>
      <sz val="15"/>
      <color theme="1"/>
      <name val="Calibri"/>
      <family val="2"/>
      <charset val="162"/>
      <scheme val="minor"/>
    </font>
    <font>
      <b/>
      <sz val="25"/>
      <color theme="1"/>
      <name val="Calibri"/>
      <family val="2"/>
      <charset val="162"/>
      <scheme val="minor"/>
    </font>
    <font>
      <b/>
      <sz val="20"/>
      <name val="Calibri"/>
      <family val="2"/>
      <charset val="162"/>
      <scheme val="minor"/>
    </font>
    <font>
      <b/>
      <sz val="15"/>
      <color rgb="FF0070C0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20"/>
      <color rgb="FF00B050"/>
      <name val="Calibri"/>
      <family val="2"/>
      <charset val="162"/>
      <scheme val="minor"/>
    </font>
    <font>
      <b/>
      <sz val="20"/>
      <color rgb="FF0070C0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17"/>
      <color theme="1"/>
      <name val="Calibri"/>
      <family val="2"/>
      <charset val="162"/>
      <scheme val="minor"/>
    </font>
    <font>
      <sz val="17"/>
      <color theme="1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b/>
      <sz val="12"/>
      <color rgb="FFFF3300"/>
      <name val="Calibri"/>
      <family val="2"/>
      <charset val="162"/>
      <scheme val="minor"/>
    </font>
    <font>
      <sz val="20"/>
      <color rgb="FFFF0000"/>
      <name val="Calibri"/>
      <family val="2"/>
      <charset val="162"/>
      <scheme val="minor"/>
    </font>
    <font>
      <sz val="20"/>
      <color rgb="FF00B050"/>
      <name val="Calibri"/>
      <family val="2"/>
      <charset val="162"/>
      <scheme val="minor"/>
    </font>
    <font>
      <sz val="20"/>
      <color rgb="FF0070C0"/>
      <name val="Calibri"/>
      <family val="2"/>
      <charset val="162"/>
      <scheme val="minor"/>
    </font>
    <font>
      <sz val="15"/>
      <name val="Calibri"/>
      <family val="2"/>
      <charset val="162"/>
      <scheme val="minor"/>
    </font>
    <font>
      <b/>
      <sz val="18"/>
      <color rgb="FFFF0000"/>
      <name val="Calibri"/>
      <family val="2"/>
      <charset val="162"/>
      <scheme val="minor"/>
    </font>
    <font>
      <b/>
      <sz val="18"/>
      <name val="Calibri"/>
      <family val="2"/>
      <charset val="162"/>
      <scheme val="minor"/>
    </font>
    <font>
      <u/>
      <sz val="11"/>
      <color theme="10"/>
      <name val="Calibri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496"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textRotation="90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4" fontId="13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49" fontId="15" fillId="0" borderId="20" xfId="0" applyNumberFormat="1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164" fontId="11" fillId="2" borderId="21" xfId="0" applyNumberFormat="1" applyFont="1" applyFill="1" applyBorder="1" applyAlignment="1">
      <alignment horizontal="center" textRotation="90"/>
    </xf>
    <xf numFmtId="164" fontId="11" fillId="3" borderId="22" xfId="0" applyNumberFormat="1" applyFont="1" applyFill="1" applyBorder="1" applyAlignment="1">
      <alignment horizontal="center" textRotation="90"/>
    </xf>
    <xf numFmtId="164" fontId="11" fillId="2" borderId="22" xfId="0" applyNumberFormat="1" applyFont="1" applyFill="1" applyBorder="1" applyAlignment="1">
      <alignment horizontal="center" textRotation="90"/>
    </xf>
    <xf numFmtId="0" fontId="12" fillId="0" borderId="24" xfId="0" applyFont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textRotation="90"/>
    </xf>
    <xf numFmtId="164" fontId="11" fillId="0" borderId="36" xfId="0" applyNumberFormat="1" applyFont="1" applyFill="1" applyBorder="1" applyAlignment="1">
      <alignment horizontal="center" textRotation="90"/>
    </xf>
    <xf numFmtId="164" fontId="11" fillId="4" borderId="36" xfId="0" applyNumberFormat="1" applyFont="1" applyFill="1" applyBorder="1" applyAlignment="1">
      <alignment horizontal="center" textRotation="90"/>
    </xf>
    <xf numFmtId="164" fontId="11" fillId="0" borderId="15" xfId="0" applyNumberFormat="1" applyFont="1" applyFill="1" applyBorder="1" applyAlignment="1">
      <alignment horizontal="center" textRotation="90"/>
    </xf>
    <xf numFmtId="49" fontId="15" fillId="0" borderId="37" xfId="0" applyNumberFormat="1" applyFont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38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9" xfId="0" applyFont="1" applyFill="1" applyBorder="1" applyAlignment="1">
      <alignment horizontal="left" vertical="center" wrapText="1"/>
    </xf>
    <xf numFmtId="164" fontId="11" fillId="0" borderId="13" xfId="0" applyNumberFormat="1" applyFont="1" applyFill="1" applyBorder="1" applyAlignment="1">
      <alignment horizontal="center" textRotation="90"/>
    </xf>
    <xf numFmtId="0" fontId="10" fillId="2" borderId="29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textRotation="90"/>
    </xf>
    <xf numFmtId="0" fontId="7" fillId="0" borderId="14" xfId="0" applyFont="1" applyBorder="1" applyAlignment="1">
      <alignment horizontal="center" textRotation="90"/>
    </xf>
    <xf numFmtId="0" fontId="10" fillId="2" borderId="42" xfId="0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0" fillId="2" borderId="48" xfId="0" applyFont="1" applyFill="1" applyBorder="1" applyAlignment="1">
      <alignment horizontal="center" vertical="center"/>
    </xf>
    <xf numFmtId="0" fontId="10" fillId="2" borderId="4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46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47" xfId="0" applyFont="1" applyFill="1" applyBorder="1" applyAlignment="1">
      <alignment horizontal="center" vertical="center"/>
    </xf>
    <xf numFmtId="0" fontId="15" fillId="4" borderId="33" xfId="0" applyFont="1" applyFill="1" applyBorder="1" applyAlignment="1">
      <alignment horizontal="center" vertical="center" wrapText="1"/>
    </xf>
    <xf numFmtId="0" fontId="15" fillId="4" borderId="34" xfId="0" applyFont="1" applyFill="1" applyBorder="1" applyAlignment="1">
      <alignment horizontal="center" vertical="center" wrapText="1"/>
    </xf>
    <xf numFmtId="0" fontId="15" fillId="4" borderId="35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3" xfId="0" applyFont="1" applyBorder="1" applyAlignment="1">
      <alignment vertical="center"/>
    </xf>
    <xf numFmtId="49" fontId="23" fillId="0" borderId="14" xfId="0" applyNumberFormat="1" applyFont="1" applyBorder="1" applyAlignment="1">
      <alignment horizontal="center" vertical="center" wrapText="1"/>
    </xf>
    <xf numFmtId="164" fontId="23" fillId="2" borderId="14" xfId="0" applyNumberFormat="1" applyFont="1" applyFill="1" applyBorder="1" applyAlignment="1">
      <alignment horizontal="center" textRotation="90"/>
    </xf>
    <xf numFmtId="164" fontId="23" fillId="2" borderId="15" xfId="0" applyNumberFormat="1" applyFont="1" applyFill="1" applyBorder="1" applyAlignment="1">
      <alignment horizontal="center" textRotation="90"/>
    </xf>
    <xf numFmtId="0" fontId="2" fillId="0" borderId="19" xfId="0" applyFont="1" applyBorder="1" applyAlignment="1">
      <alignment horizontal="center" vertical="center" textRotation="90"/>
    </xf>
    <xf numFmtId="0" fontId="16" fillId="0" borderId="53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center" vertical="center" textRotation="90"/>
    </xf>
    <xf numFmtId="0" fontId="8" fillId="0" borderId="23" xfId="0" applyFont="1" applyBorder="1" applyAlignment="1">
      <alignment horizontal="center" vertical="center" textRotation="90"/>
    </xf>
    <xf numFmtId="0" fontId="9" fillId="0" borderId="28" xfId="0" applyFont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27" xfId="0" applyFont="1" applyFill="1" applyBorder="1" applyAlignment="1">
      <alignment horizontal="left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/>
    </xf>
    <xf numFmtId="0" fontId="10" fillId="2" borderId="51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8" xfId="0" applyFont="1" applyFill="1" applyBorder="1" applyAlignment="1">
      <alignment horizontal="left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0" fillId="2" borderId="52" xfId="0" applyFont="1" applyFill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5" xfId="0" applyFont="1" applyFill="1" applyBorder="1" applyAlignment="1">
      <alignment horizontal="left" vertical="center" wrapText="1"/>
    </xf>
    <xf numFmtId="0" fontId="10" fillId="2" borderId="55" xfId="0" applyFont="1" applyFill="1" applyBorder="1" applyAlignment="1">
      <alignment horizontal="center" vertical="center" wrapText="1"/>
    </xf>
    <xf numFmtId="0" fontId="10" fillId="2" borderId="55" xfId="0" applyFont="1" applyFill="1" applyBorder="1" applyAlignment="1">
      <alignment horizontal="center" vertical="center"/>
    </xf>
    <xf numFmtId="0" fontId="10" fillId="2" borderId="56" xfId="0" applyFont="1" applyFill="1" applyBorder="1" applyAlignment="1">
      <alignment horizontal="center" vertical="center"/>
    </xf>
    <xf numFmtId="0" fontId="10" fillId="2" borderId="54" xfId="0" applyFont="1" applyFill="1" applyBorder="1" applyAlignment="1">
      <alignment horizontal="center" vertical="center"/>
    </xf>
    <xf numFmtId="0" fontId="10" fillId="2" borderId="58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 wrapText="1"/>
    </xf>
    <xf numFmtId="164" fontId="23" fillId="4" borderId="14" xfId="0" applyNumberFormat="1" applyFont="1" applyFill="1" applyBorder="1" applyAlignment="1">
      <alignment horizontal="center" textRotation="90"/>
    </xf>
    <xf numFmtId="0" fontId="10" fillId="4" borderId="30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55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164" fontId="11" fillId="3" borderId="59" xfId="0" applyNumberFormat="1" applyFont="1" applyFill="1" applyBorder="1" applyAlignment="1">
      <alignment horizontal="center" textRotation="90"/>
    </xf>
    <xf numFmtId="0" fontId="15" fillId="2" borderId="7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8" fillId="0" borderId="37" xfId="0" applyFont="1" applyBorder="1" applyAlignment="1">
      <alignment horizontal="center" textRotation="90"/>
    </xf>
    <xf numFmtId="0" fontId="11" fillId="2" borderId="3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 textRotation="90"/>
    </xf>
    <xf numFmtId="0" fontId="19" fillId="0" borderId="44" xfId="0" applyFont="1" applyBorder="1" applyAlignment="1">
      <alignment horizontal="center" textRotation="90"/>
    </xf>
    <xf numFmtId="0" fontId="11" fillId="3" borderId="50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 vertical="center" wrapText="1"/>
    </xf>
    <xf numFmtId="0" fontId="11" fillId="3" borderId="40" xfId="0" applyFont="1" applyFill="1" applyBorder="1" applyAlignment="1">
      <alignment horizontal="center" vertical="center" wrapText="1"/>
    </xf>
    <xf numFmtId="0" fontId="11" fillId="3" borderId="41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vertical="center"/>
    </xf>
    <xf numFmtId="0" fontId="28" fillId="2" borderId="7" xfId="0" applyFont="1" applyFill="1" applyBorder="1" applyAlignment="1">
      <alignment horizontal="center" vertical="center"/>
    </xf>
    <xf numFmtId="0" fontId="28" fillId="2" borderId="16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5" fillId="4" borderId="38" xfId="0" applyFont="1" applyFill="1" applyBorder="1" applyAlignment="1">
      <alignment horizontal="center" vertical="center" wrapText="1"/>
    </xf>
    <xf numFmtId="0" fontId="28" fillId="4" borderId="9" xfId="0" applyFont="1" applyFill="1" applyBorder="1" applyAlignment="1">
      <alignment horizontal="center" vertical="center" wrapText="1"/>
    </xf>
    <xf numFmtId="0" fontId="28" fillId="4" borderId="10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28" fillId="2" borderId="18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textRotation="90"/>
    </xf>
    <xf numFmtId="0" fontId="7" fillId="0" borderId="22" xfId="0" applyFont="1" applyBorder="1" applyAlignment="1">
      <alignment horizontal="center" textRotation="90"/>
    </xf>
    <xf numFmtId="0" fontId="18" fillId="0" borderId="22" xfId="0" applyFont="1" applyBorder="1" applyAlignment="1">
      <alignment horizontal="center" textRotation="90"/>
    </xf>
    <xf numFmtId="0" fontId="19" fillId="0" borderId="59" xfId="0" applyFont="1" applyBorder="1" applyAlignment="1">
      <alignment horizontal="center" textRotation="90"/>
    </xf>
    <xf numFmtId="0" fontId="20" fillId="0" borderId="19" xfId="0" applyFont="1" applyBorder="1" applyAlignment="1">
      <alignment horizontal="center" textRotation="90"/>
    </xf>
    <xf numFmtId="0" fontId="25" fillId="0" borderId="22" xfId="0" applyFont="1" applyBorder="1" applyAlignment="1">
      <alignment horizontal="center" textRotation="90"/>
    </xf>
    <xf numFmtId="0" fontId="26" fillId="0" borderId="22" xfId="0" applyFont="1" applyBorder="1" applyAlignment="1">
      <alignment horizontal="center" textRotation="90"/>
    </xf>
    <xf numFmtId="0" fontId="27" fillId="0" borderId="59" xfId="0" applyFont="1" applyBorder="1" applyAlignment="1">
      <alignment horizontal="center" textRotation="90"/>
    </xf>
    <xf numFmtId="0" fontId="28" fillId="2" borderId="1" xfId="0" applyFont="1" applyFill="1" applyBorder="1" applyAlignment="1">
      <alignment horizontal="center" vertical="center"/>
    </xf>
    <xf numFmtId="0" fontId="28" fillId="2" borderId="3" xfId="0" applyFont="1" applyFill="1" applyBorder="1" applyAlignment="1">
      <alignment horizontal="center" vertical="center"/>
    </xf>
    <xf numFmtId="0" fontId="28" fillId="4" borderId="38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4" fontId="22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textRotation="90"/>
    </xf>
    <xf numFmtId="0" fontId="28" fillId="2" borderId="17" xfId="0" applyFont="1" applyFill="1" applyBorder="1" applyAlignment="1">
      <alignment horizontal="center" vertical="center"/>
    </xf>
    <xf numFmtId="0" fontId="28" fillId="2" borderId="8" xfId="0" applyFont="1" applyFill="1" applyBorder="1" applyAlignment="1">
      <alignment horizontal="center" vertical="center"/>
    </xf>
    <xf numFmtId="0" fontId="28" fillId="4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4" borderId="38" xfId="0" applyFont="1" applyFill="1" applyBorder="1" applyAlignment="1">
      <alignment horizontal="center" vertical="center" wrapText="1"/>
    </xf>
    <xf numFmtId="0" fontId="1" fillId="0" borderId="2" xfId="0" applyFont="1" applyBorder="1" applyAlignment="1"/>
    <xf numFmtId="0" fontId="0" fillId="0" borderId="2" xfId="0" applyBorder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/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13" xfId="0" applyFont="1" applyBorder="1" applyAlignment="1">
      <alignment horizontal="center" textRotation="90"/>
    </xf>
    <xf numFmtId="0" fontId="25" fillId="0" borderId="14" xfId="0" applyFont="1" applyBorder="1" applyAlignment="1">
      <alignment horizontal="center" textRotation="90"/>
    </xf>
    <xf numFmtId="0" fontId="26" fillId="0" borderId="14" xfId="0" applyFont="1" applyBorder="1" applyAlignment="1">
      <alignment horizontal="center" textRotation="90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3" fillId="0" borderId="0" xfId="0" applyFont="1" applyAlignment="1">
      <alignment vertical="top"/>
    </xf>
    <xf numFmtId="49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0" fontId="13" fillId="0" borderId="0" xfId="0" applyFont="1" applyAlignment="1">
      <alignment horizontal="center" vertical="top"/>
    </xf>
    <xf numFmtId="0" fontId="15" fillId="2" borderId="30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8" fillId="0" borderId="14" xfId="0" applyFont="1" applyBorder="1" applyAlignment="1">
      <alignment horizontal="center" textRotation="90"/>
    </xf>
    <xf numFmtId="0" fontId="19" fillId="0" borderId="37" xfId="0" applyFont="1" applyBorder="1" applyAlignment="1">
      <alignment horizontal="center" textRotation="90"/>
    </xf>
    <xf numFmtId="0" fontId="19" fillId="0" borderId="15" xfId="0" applyFont="1" applyBorder="1" applyAlignment="1">
      <alignment horizontal="center" textRotation="90"/>
    </xf>
    <xf numFmtId="0" fontId="25" fillId="0" borderId="2" xfId="0" applyFont="1" applyBorder="1" applyAlignment="1">
      <alignment horizontal="center" textRotation="90"/>
    </xf>
    <xf numFmtId="0" fontId="26" fillId="0" borderId="2" xfId="0" applyFont="1" applyBorder="1" applyAlignment="1">
      <alignment horizontal="center" textRotation="90"/>
    </xf>
    <xf numFmtId="0" fontId="15" fillId="4" borderId="4" xfId="0" applyFont="1" applyFill="1" applyBorder="1" applyAlignment="1">
      <alignment horizontal="center" vertical="center"/>
    </xf>
    <xf numFmtId="0" fontId="15" fillId="4" borderId="41" xfId="0" applyFont="1" applyFill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textRotation="90"/>
    </xf>
    <xf numFmtId="0" fontId="20" fillId="0" borderId="7" xfId="0" applyFont="1" applyBorder="1" applyAlignment="1">
      <alignment horizontal="center" textRotation="90"/>
    </xf>
    <xf numFmtId="0" fontId="27" fillId="0" borderId="8" xfId="0" applyFont="1" applyBorder="1" applyAlignment="1">
      <alignment horizontal="center" textRotation="90"/>
    </xf>
    <xf numFmtId="0" fontId="15" fillId="4" borderId="40" xfId="0" applyFont="1" applyFill="1" applyBorder="1" applyAlignment="1">
      <alignment horizontal="center" vertical="center" wrapText="1"/>
    </xf>
    <xf numFmtId="0" fontId="11" fillId="4" borderId="33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11" fillId="4" borderId="35" xfId="0" applyFont="1" applyFill="1" applyBorder="1" applyAlignment="1">
      <alignment horizontal="center" vertical="center"/>
    </xf>
    <xf numFmtId="0" fontId="28" fillId="4" borderId="33" xfId="0" applyFont="1" applyFill="1" applyBorder="1" applyAlignment="1">
      <alignment horizontal="center" vertical="center" wrapText="1"/>
    </xf>
    <xf numFmtId="0" fontId="28" fillId="4" borderId="34" xfId="0" applyFont="1" applyFill="1" applyBorder="1" applyAlignment="1">
      <alignment horizontal="center" vertical="center" wrapText="1"/>
    </xf>
    <xf numFmtId="0" fontId="28" fillId="4" borderId="35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5" fillId="2" borderId="65" xfId="0" applyFont="1" applyFill="1" applyBorder="1" applyAlignment="1">
      <alignment horizontal="center" vertical="center"/>
    </xf>
    <xf numFmtId="0" fontId="15" fillId="2" borderId="31" xfId="0" applyFont="1" applyFill="1" applyBorder="1" applyAlignment="1">
      <alignment horizontal="center" vertical="center"/>
    </xf>
    <xf numFmtId="0" fontId="20" fillId="0" borderId="28" xfId="0" applyFont="1" applyBorder="1" applyAlignment="1">
      <alignment horizontal="center" textRotation="90"/>
    </xf>
    <xf numFmtId="0" fontId="25" fillId="0" borderId="30" xfId="0" applyFont="1" applyBorder="1" applyAlignment="1">
      <alignment horizontal="center" textRotation="90"/>
    </xf>
    <xf numFmtId="0" fontId="26" fillId="0" borderId="30" xfId="0" applyFont="1" applyBorder="1" applyAlignment="1">
      <alignment horizontal="center" textRotation="90"/>
    </xf>
    <xf numFmtId="0" fontId="27" fillId="0" borderId="29" xfId="0" applyFont="1" applyBorder="1" applyAlignment="1">
      <alignment horizontal="center" textRotation="90"/>
    </xf>
    <xf numFmtId="0" fontId="15" fillId="4" borderId="12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28" fillId="2" borderId="9" xfId="0" applyFont="1" applyFill="1" applyBorder="1" applyAlignment="1">
      <alignment horizontal="center" vertical="center"/>
    </xf>
    <xf numFmtId="0" fontId="28" fillId="2" borderId="10" xfId="0" applyFont="1" applyFill="1" applyBorder="1" applyAlignment="1">
      <alignment horizontal="center" vertical="center"/>
    </xf>
    <xf numFmtId="0" fontId="28" fillId="2" borderId="11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textRotation="90"/>
    </xf>
    <xf numFmtId="0" fontId="25" fillId="0" borderId="10" xfId="0" applyFont="1" applyBorder="1" applyAlignment="1">
      <alignment horizontal="center" textRotation="90"/>
    </xf>
    <xf numFmtId="0" fontId="26" fillId="0" borderId="10" xfId="0" applyFont="1" applyBorder="1" applyAlignment="1">
      <alignment horizontal="center" textRotation="90"/>
    </xf>
    <xf numFmtId="0" fontId="27" fillId="0" borderId="11" xfId="0" applyFont="1" applyBorder="1" applyAlignment="1">
      <alignment horizontal="center" textRotation="90"/>
    </xf>
    <xf numFmtId="0" fontId="12" fillId="0" borderId="25" xfId="0" applyFont="1" applyFill="1" applyBorder="1" applyAlignment="1">
      <alignment horizontal="left" vertical="center" wrapText="1"/>
    </xf>
    <xf numFmtId="0" fontId="15" fillId="4" borderId="26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28" fillId="2" borderId="24" xfId="0" applyFont="1" applyFill="1" applyBorder="1" applyAlignment="1">
      <alignment horizontal="center" vertical="center"/>
    </xf>
    <xf numFmtId="0" fontId="28" fillId="2" borderId="27" xfId="0" applyFont="1" applyFill="1" applyBorder="1" applyAlignment="1">
      <alignment horizontal="center" vertical="center"/>
    </xf>
    <xf numFmtId="0" fontId="28" fillId="2" borderId="25" xfId="0" applyFont="1" applyFill="1" applyBorder="1" applyAlignment="1">
      <alignment horizontal="center" vertical="center"/>
    </xf>
    <xf numFmtId="0" fontId="15" fillId="4" borderId="65" xfId="0" applyFont="1" applyFill="1" applyBorder="1" applyAlignment="1">
      <alignment horizontal="center" vertical="center"/>
    </xf>
    <xf numFmtId="0" fontId="28" fillId="2" borderId="28" xfId="0" applyFont="1" applyFill="1" applyBorder="1" applyAlignment="1">
      <alignment horizontal="center" vertical="center"/>
    </xf>
    <xf numFmtId="0" fontId="28" fillId="2" borderId="30" xfId="0" applyFont="1" applyFill="1" applyBorder="1" applyAlignment="1">
      <alignment horizontal="center" vertical="center"/>
    </xf>
    <xf numFmtId="0" fontId="28" fillId="2" borderId="29" xfId="0" applyFont="1" applyFill="1" applyBorder="1" applyAlignment="1">
      <alignment horizontal="center" vertical="center"/>
    </xf>
    <xf numFmtId="164" fontId="11" fillId="4" borderId="32" xfId="0" applyNumberFormat="1" applyFont="1" applyFill="1" applyBorder="1" applyAlignment="1">
      <alignment horizontal="center" textRotation="90"/>
    </xf>
    <xf numFmtId="0" fontId="15" fillId="4" borderId="29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5" fillId="4" borderId="25" xfId="0" applyFont="1" applyFill="1" applyBorder="1" applyAlignment="1">
      <alignment horizontal="center" vertical="center"/>
    </xf>
    <xf numFmtId="0" fontId="28" fillId="2" borderId="33" xfId="0" applyFont="1" applyFill="1" applyBorder="1" applyAlignment="1">
      <alignment horizontal="center" vertical="center"/>
    </xf>
    <xf numFmtId="0" fontId="28" fillId="2" borderId="34" xfId="0" applyFont="1" applyFill="1" applyBorder="1" applyAlignment="1">
      <alignment horizontal="center" vertical="center"/>
    </xf>
    <xf numFmtId="0" fontId="28" fillId="2" borderId="35" xfId="0" applyFont="1" applyFill="1" applyBorder="1" applyAlignment="1">
      <alignment horizontal="center" vertical="center"/>
    </xf>
    <xf numFmtId="0" fontId="0" fillId="0" borderId="2" xfId="0" applyFont="1" applyBorder="1" applyAlignment="1"/>
    <xf numFmtId="0" fontId="0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/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65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 wrapText="1"/>
    </xf>
    <xf numFmtId="0" fontId="28" fillId="2" borderId="65" xfId="0" applyFont="1" applyFill="1" applyBorder="1" applyAlignment="1">
      <alignment horizontal="center" vertical="center"/>
    </xf>
    <xf numFmtId="0" fontId="28" fillId="2" borderId="6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26" xfId="0" applyFont="1" applyFill="1" applyBorder="1" applyAlignment="1">
      <alignment horizontal="center" vertical="center"/>
    </xf>
    <xf numFmtId="0" fontId="28" fillId="2" borderId="12" xfId="0" applyFont="1" applyFill="1" applyBorder="1" applyAlignment="1">
      <alignment horizontal="center" vertical="center"/>
    </xf>
    <xf numFmtId="0" fontId="28" fillId="2" borderId="66" xfId="0" applyFont="1" applyFill="1" applyBorder="1" applyAlignment="1">
      <alignment horizontal="center" vertical="center"/>
    </xf>
    <xf numFmtId="0" fontId="28" fillId="2" borderId="55" xfId="0" applyFont="1" applyFill="1" applyBorder="1" applyAlignment="1">
      <alignment horizontal="center" vertical="center"/>
    </xf>
    <xf numFmtId="0" fontId="28" fillId="2" borderId="56" xfId="0" applyFont="1" applyFill="1" applyBorder="1" applyAlignment="1">
      <alignment horizontal="center" vertical="center"/>
    </xf>
    <xf numFmtId="0" fontId="15" fillId="2" borderId="2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164" fontId="11" fillId="0" borderId="19" xfId="0" applyNumberFormat="1" applyFont="1" applyFill="1" applyBorder="1" applyAlignment="1">
      <alignment horizontal="center" textRotation="90"/>
    </xf>
    <xf numFmtId="164" fontId="11" fillId="0" borderId="22" xfId="0" applyNumberFormat="1" applyFont="1" applyFill="1" applyBorder="1" applyAlignment="1">
      <alignment horizontal="center" textRotation="90"/>
    </xf>
    <xf numFmtId="164" fontId="11" fillId="0" borderId="20" xfId="0" applyNumberFormat="1" applyFont="1" applyFill="1" applyBorder="1" applyAlignment="1">
      <alignment horizontal="center" textRotation="90"/>
    </xf>
    <xf numFmtId="0" fontId="9" fillId="0" borderId="0" xfId="0" applyFont="1" applyFill="1" applyAlignment="1">
      <alignment vertical="center"/>
    </xf>
    <xf numFmtId="0" fontId="12" fillId="0" borderId="13" xfId="0" applyFont="1" applyFill="1" applyBorder="1" applyAlignment="1">
      <alignment horizontal="center" vertical="center" textRotation="90"/>
    </xf>
    <xf numFmtId="49" fontId="15" fillId="0" borderId="37" xfId="0" applyNumberFormat="1" applyFont="1" applyFill="1" applyBorder="1" applyAlignment="1">
      <alignment horizontal="center" vertical="center" wrapText="1"/>
    </xf>
    <xf numFmtId="0" fontId="17" fillId="0" borderId="36" xfId="0" applyFont="1" applyFill="1" applyBorder="1" applyAlignment="1">
      <alignment horizontal="center" textRotation="90"/>
    </xf>
    <xf numFmtId="0" fontId="7" fillId="0" borderId="14" xfId="0" applyFont="1" applyFill="1" applyBorder="1" applyAlignment="1">
      <alignment horizontal="center" textRotation="90"/>
    </xf>
    <xf numFmtId="0" fontId="18" fillId="0" borderId="14" xfId="0" applyFont="1" applyFill="1" applyBorder="1" applyAlignment="1">
      <alignment horizontal="center" textRotation="90"/>
    </xf>
    <xf numFmtId="0" fontId="19" fillId="0" borderId="37" xfId="0" applyFont="1" applyFill="1" applyBorder="1" applyAlignment="1">
      <alignment horizontal="center" textRotation="90"/>
    </xf>
    <xf numFmtId="0" fontId="20" fillId="0" borderId="13" xfId="0" applyFont="1" applyFill="1" applyBorder="1" applyAlignment="1">
      <alignment horizontal="center" textRotation="90"/>
    </xf>
    <xf numFmtId="0" fontId="25" fillId="0" borderId="14" xfId="0" applyFont="1" applyFill="1" applyBorder="1" applyAlignment="1">
      <alignment horizontal="center" textRotation="90"/>
    </xf>
    <xf numFmtId="0" fontId="26" fillId="0" borderId="14" xfId="0" applyFont="1" applyFill="1" applyBorder="1" applyAlignment="1">
      <alignment horizontal="center" textRotation="90"/>
    </xf>
    <xf numFmtId="0" fontId="27" fillId="0" borderId="15" xfId="0" applyFont="1" applyFill="1" applyBorder="1" applyAlignment="1">
      <alignment horizontal="center" textRotation="90"/>
    </xf>
    <xf numFmtId="0" fontId="17" fillId="0" borderId="13" xfId="0" applyFont="1" applyFill="1" applyBorder="1" applyAlignment="1">
      <alignment horizontal="center" textRotation="90"/>
    </xf>
    <xf numFmtId="0" fontId="19" fillId="0" borderId="15" xfId="0" applyFont="1" applyFill="1" applyBorder="1" applyAlignment="1">
      <alignment horizontal="center" textRotation="90"/>
    </xf>
    <xf numFmtId="0" fontId="9" fillId="0" borderId="0" xfId="0" applyFont="1" applyFill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28" fillId="0" borderId="65" xfId="0" applyFont="1" applyFill="1" applyBorder="1" applyAlignment="1">
      <alignment horizontal="center" vertical="center"/>
    </xf>
    <xf numFmtId="0" fontId="28" fillId="0" borderId="30" xfId="0" applyFont="1" applyFill="1" applyBorder="1" applyAlignment="1">
      <alignment horizontal="center" vertical="center"/>
    </xf>
    <xf numFmtId="0" fontId="28" fillId="0" borderId="29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28" fillId="0" borderId="66" xfId="0" applyFont="1" applyFill="1" applyBorder="1" applyAlignment="1">
      <alignment horizontal="center" vertical="center"/>
    </xf>
    <xf numFmtId="0" fontId="28" fillId="0" borderId="55" xfId="0" applyFont="1" applyFill="1" applyBorder="1" applyAlignment="1">
      <alignment horizontal="center" vertical="center"/>
    </xf>
    <xf numFmtId="0" fontId="28" fillId="0" borderId="56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28" fillId="0" borderId="26" xfId="0" applyFont="1" applyFill="1" applyBorder="1" applyAlignment="1">
      <alignment horizontal="center" vertical="center"/>
    </xf>
    <xf numFmtId="0" fontId="28" fillId="0" borderId="27" xfId="0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28" fillId="0" borderId="33" xfId="0" applyFont="1" applyFill="1" applyBorder="1" applyAlignment="1">
      <alignment horizontal="center" vertical="center" wrapText="1"/>
    </xf>
    <xf numFmtId="0" fontId="28" fillId="0" borderId="34" xfId="0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49" fontId="12" fillId="0" borderId="0" xfId="0" applyNumberFormat="1" applyFont="1" applyFill="1" applyAlignment="1">
      <alignment horizontal="right" vertical="top"/>
    </xf>
    <xf numFmtId="0" fontId="12" fillId="0" borderId="0" xfId="0" applyFont="1" applyFill="1" applyAlignment="1">
      <alignment horizontal="right" vertical="top"/>
    </xf>
    <xf numFmtId="0" fontId="13" fillId="0" borderId="0" xfId="0" applyFont="1" applyFill="1" applyAlignment="1">
      <alignment horizontal="center" vertical="top"/>
    </xf>
    <xf numFmtId="0" fontId="13" fillId="0" borderId="0" xfId="0" applyFont="1" applyFill="1" applyAlignment="1">
      <alignment vertical="top"/>
    </xf>
    <xf numFmtId="14" fontId="22" fillId="0" borderId="0" xfId="0" applyNumberFormat="1" applyFont="1" applyFill="1" applyAlignment="1">
      <alignment vertical="center"/>
    </xf>
    <xf numFmtId="0" fontId="21" fillId="0" borderId="0" xfId="0" applyFont="1" applyFill="1" applyAlignment="1">
      <alignment vertical="center"/>
    </xf>
    <xf numFmtId="164" fontId="11" fillId="5" borderId="22" xfId="0" applyNumberFormat="1" applyFont="1" applyFill="1" applyBorder="1" applyAlignment="1">
      <alignment horizontal="center" textRotation="90"/>
    </xf>
    <xf numFmtId="0" fontId="15" fillId="5" borderId="18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27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4" xfId="0" applyFont="1" applyFill="1" applyBorder="1" applyAlignment="1">
      <alignment horizontal="center" vertical="center" wrapText="1"/>
    </xf>
    <xf numFmtId="0" fontId="29" fillId="0" borderId="29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9" fillId="0" borderId="25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35" xfId="0" applyFont="1" applyFill="1" applyBorder="1" applyAlignment="1">
      <alignment horizontal="center" vertical="center"/>
    </xf>
    <xf numFmtId="0" fontId="30" fillId="0" borderId="28" xfId="0" applyFont="1" applyFill="1" applyBorder="1" applyAlignment="1">
      <alignment horizontal="center" vertical="center"/>
    </xf>
    <xf numFmtId="0" fontId="30" fillId="0" borderId="30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/>
    </xf>
    <xf numFmtId="0" fontId="30" fillId="0" borderId="27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30" fillId="0" borderId="33" xfId="0" applyFont="1" applyFill="1" applyBorder="1" applyAlignment="1">
      <alignment horizontal="center" vertical="center"/>
    </xf>
    <xf numFmtId="0" fontId="30" fillId="0" borderId="34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164" fontId="11" fillId="5" borderId="20" xfId="0" applyNumberFormat="1" applyFont="1" applyFill="1" applyBorder="1" applyAlignment="1">
      <alignment horizontal="center" textRotation="90"/>
    </xf>
    <xf numFmtId="0" fontId="15" fillId="5" borderId="1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29" xfId="0" applyFont="1" applyFill="1" applyBorder="1" applyAlignment="1">
      <alignment horizontal="center" vertical="center"/>
    </xf>
    <xf numFmtId="0" fontId="15" fillId="5" borderId="35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164" fontId="11" fillId="5" borderId="19" xfId="0" applyNumberFormat="1" applyFont="1" applyFill="1" applyBorder="1" applyAlignment="1">
      <alignment horizontal="center" textRotation="90"/>
    </xf>
    <xf numFmtId="0" fontId="15" fillId="5" borderId="16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15" fillId="5" borderId="65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49" fontId="7" fillId="0" borderId="37" xfId="0" applyNumberFormat="1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4" fontId="0" fillId="0" borderId="0" xfId="0" applyNumberFormat="1" applyFont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4" fontId="13" fillId="0" borderId="0" xfId="0" applyNumberFormat="1" applyFont="1" applyAlignment="1">
      <alignment horizontal="center" vertical="center"/>
    </xf>
    <xf numFmtId="0" fontId="12" fillId="0" borderId="60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14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2" fillId="0" borderId="62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21" fillId="4" borderId="33" xfId="0" applyFont="1" applyFill="1" applyBorder="1" applyAlignment="1">
      <alignment horizontal="center" vertical="center" wrapText="1"/>
    </xf>
    <xf numFmtId="0" fontId="21" fillId="4" borderId="40" xfId="0" applyFont="1" applyFill="1" applyBorder="1" applyAlignment="1">
      <alignment horizontal="center" vertical="center" wrapText="1"/>
    </xf>
    <xf numFmtId="0" fontId="13" fillId="0" borderId="63" xfId="0" applyFont="1" applyBorder="1" applyAlignment="1">
      <alignment horizontal="left" vertical="top"/>
    </xf>
    <xf numFmtId="0" fontId="12" fillId="0" borderId="64" xfId="0" applyFont="1" applyBorder="1" applyAlignment="1">
      <alignment horizontal="center" vertical="center" wrapText="1"/>
    </xf>
    <xf numFmtId="0" fontId="12" fillId="0" borderId="63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21" fillId="4" borderId="3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14" fontId="22" fillId="0" borderId="0" xfId="0" applyNumberFormat="1" applyFont="1" applyFill="1" applyAlignment="1">
      <alignment horizontal="center" vertical="center"/>
    </xf>
    <xf numFmtId="0" fontId="12" fillId="0" borderId="67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0" fontId="21" fillId="0" borderId="35" xfId="0" applyFont="1" applyFill="1" applyBorder="1" applyAlignment="1">
      <alignment horizontal="center" vertical="center" wrapText="1"/>
    </xf>
    <xf numFmtId="0" fontId="13" fillId="0" borderId="63" xfId="0" applyFont="1" applyFill="1" applyBorder="1" applyAlignment="1">
      <alignment horizontal="left" vertical="top"/>
    </xf>
    <xf numFmtId="0" fontId="14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31" fillId="0" borderId="0" xfId="1" applyFill="1" applyAlignment="1" applyProtection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egitimhan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9"/>
  <sheetViews>
    <sheetView zoomScale="90" zoomScaleNormal="90" workbookViewId="0">
      <selection activeCell="C6" sqref="C6"/>
    </sheetView>
  </sheetViews>
  <sheetFormatPr defaultColWidth="8.7265625" defaultRowHeight="14.5"/>
  <cols>
    <col min="1" max="1" width="3.54296875" style="80" customWidth="1"/>
    <col min="2" max="2" width="23.1796875" style="80" customWidth="1"/>
    <col min="3" max="14" width="3.81640625" style="80" customWidth="1"/>
    <col min="15" max="15" width="4" style="80" customWidth="1"/>
    <col min="16" max="27" width="3.81640625" style="80" customWidth="1"/>
    <col min="28" max="31" width="4.81640625" style="80" customWidth="1"/>
    <col min="32" max="16384" width="8.7265625" style="80"/>
  </cols>
  <sheetData>
    <row r="1" spans="1:31" ht="48" customHeight="1" thickBot="1">
      <c r="A1" s="443" t="s">
        <v>33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  <c r="Q1" s="443"/>
      <c r="R1" s="443"/>
      <c r="S1" s="443"/>
      <c r="T1" s="443"/>
      <c r="U1" s="443"/>
      <c r="V1" s="443"/>
      <c r="W1" s="443"/>
      <c r="X1" s="443"/>
      <c r="Y1" s="443"/>
      <c r="Z1" s="443"/>
      <c r="AA1" s="443"/>
      <c r="AB1" s="447" t="s">
        <v>0</v>
      </c>
      <c r="AC1" s="448"/>
      <c r="AD1" s="448"/>
      <c r="AE1" s="449"/>
    </row>
    <row r="2" spans="1:31" ht="131.25" customHeight="1" thickBot="1">
      <c r="A2" s="81"/>
      <c r="B2" s="82" t="s">
        <v>28</v>
      </c>
      <c r="C2" s="83">
        <v>44445</v>
      </c>
      <c r="D2" s="83">
        <v>44446</v>
      </c>
      <c r="E2" s="83">
        <v>44447</v>
      </c>
      <c r="F2" s="83">
        <v>44448</v>
      </c>
      <c r="G2" s="83">
        <v>44449</v>
      </c>
      <c r="H2" s="125">
        <v>44450</v>
      </c>
      <c r="I2" s="125">
        <v>44451</v>
      </c>
      <c r="J2" s="83">
        <v>44452</v>
      </c>
      <c r="K2" s="83">
        <v>44453</v>
      </c>
      <c r="L2" s="83">
        <v>44454</v>
      </c>
      <c r="M2" s="83">
        <v>44455</v>
      </c>
      <c r="N2" s="83">
        <v>44456</v>
      </c>
      <c r="O2" s="125">
        <v>44457</v>
      </c>
      <c r="P2" s="125">
        <v>44458</v>
      </c>
      <c r="Q2" s="83">
        <v>44459</v>
      </c>
      <c r="R2" s="83">
        <v>44460</v>
      </c>
      <c r="S2" s="83">
        <v>44461</v>
      </c>
      <c r="T2" s="83">
        <v>44462</v>
      </c>
      <c r="U2" s="83">
        <v>44463</v>
      </c>
      <c r="V2" s="125">
        <v>44464</v>
      </c>
      <c r="W2" s="125">
        <v>44465</v>
      </c>
      <c r="X2" s="83">
        <v>44466</v>
      </c>
      <c r="Y2" s="83">
        <v>44467</v>
      </c>
      <c r="Z2" s="83">
        <v>44468</v>
      </c>
      <c r="AA2" s="84">
        <v>44469</v>
      </c>
      <c r="AB2" s="85" t="s">
        <v>4</v>
      </c>
      <c r="AC2" s="87" t="s">
        <v>1</v>
      </c>
      <c r="AD2" s="88" t="s">
        <v>16</v>
      </c>
      <c r="AE2" s="86" t="s">
        <v>37</v>
      </c>
    </row>
    <row r="3" spans="1:31" ht="17.25" customHeight="1">
      <c r="A3" s="89">
        <v>1</v>
      </c>
      <c r="B3" s="90" t="s">
        <v>11</v>
      </c>
      <c r="C3" s="91">
        <v>1</v>
      </c>
      <c r="D3" s="91"/>
      <c r="E3" s="42"/>
      <c r="F3" s="91" t="s">
        <v>23</v>
      </c>
      <c r="G3" s="91"/>
      <c r="H3" s="126"/>
      <c r="I3" s="126"/>
      <c r="J3" s="91">
        <v>1</v>
      </c>
      <c r="K3" s="91"/>
      <c r="L3" s="42"/>
      <c r="M3" s="91"/>
      <c r="N3" s="91"/>
      <c r="O3" s="126">
        <v>1</v>
      </c>
      <c r="P3" s="126"/>
      <c r="Q3" s="91"/>
      <c r="R3" s="91"/>
      <c r="S3" s="42">
        <v>1</v>
      </c>
      <c r="T3" s="91"/>
      <c r="U3" s="92"/>
      <c r="V3" s="126"/>
      <c r="W3" s="126">
        <v>1</v>
      </c>
      <c r="X3" s="91"/>
      <c r="Y3" s="91" t="s">
        <v>23</v>
      </c>
      <c r="Z3" s="91"/>
      <c r="AA3" s="59"/>
      <c r="AB3" s="45">
        <f t="shared" ref="AB3:AB13" si="0">SUM(C3:G3,J3:N3,Q3:U3,X3:AA3)</f>
        <v>3</v>
      </c>
      <c r="AC3" s="59">
        <f t="shared" ref="AC3:AC13" si="1">SUM(H3:I3,O3:P3,V3:W3)</f>
        <v>2</v>
      </c>
      <c r="AD3" s="67">
        <v>2</v>
      </c>
      <c r="AE3" s="65">
        <f>SUM(AB3:AC3)*7+AD3*4</f>
        <v>43</v>
      </c>
    </row>
    <row r="4" spans="1:31" ht="17.25" customHeight="1" thickBot="1">
      <c r="A4" s="93">
        <v>2</v>
      </c>
      <c r="B4" s="94" t="s">
        <v>18</v>
      </c>
      <c r="C4" s="95">
        <v>1</v>
      </c>
      <c r="D4" s="95"/>
      <c r="E4" s="39"/>
      <c r="F4" s="95">
        <v>1</v>
      </c>
      <c r="G4" s="95"/>
      <c r="H4" s="127"/>
      <c r="I4" s="127"/>
      <c r="J4" s="95"/>
      <c r="K4" s="95" t="s">
        <v>23</v>
      </c>
      <c r="L4" s="39"/>
      <c r="M4" s="95"/>
      <c r="N4" s="95"/>
      <c r="O4" s="127">
        <v>1</v>
      </c>
      <c r="P4" s="127"/>
      <c r="Q4" s="95"/>
      <c r="R4" s="95"/>
      <c r="S4" s="39"/>
      <c r="T4" s="96"/>
      <c r="U4" s="96"/>
      <c r="V4" s="131">
        <v>1</v>
      </c>
      <c r="W4" s="127"/>
      <c r="X4" s="95"/>
      <c r="Y4" s="95"/>
      <c r="Z4" s="95"/>
      <c r="AA4" s="62">
        <v>1</v>
      </c>
      <c r="AB4" s="44">
        <f t="shared" si="0"/>
        <v>3</v>
      </c>
      <c r="AC4" s="62">
        <f t="shared" si="1"/>
        <v>2</v>
      </c>
      <c r="AD4" s="70">
        <v>1</v>
      </c>
      <c r="AE4" s="66">
        <f t="shared" ref="AE4:AE13" si="2">SUM(AB4:AC4)*7+AD4*4</f>
        <v>39</v>
      </c>
    </row>
    <row r="5" spans="1:31" ht="17.25" customHeight="1" thickBot="1">
      <c r="A5" s="89">
        <v>3</v>
      </c>
      <c r="B5" s="90" t="s">
        <v>25</v>
      </c>
      <c r="C5" s="91" t="s">
        <v>23</v>
      </c>
      <c r="D5" s="91"/>
      <c r="E5" s="91"/>
      <c r="F5" s="91"/>
      <c r="G5" s="91"/>
      <c r="H5" s="126">
        <v>1</v>
      </c>
      <c r="I5" s="126"/>
      <c r="J5" s="91"/>
      <c r="K5" s="91"/>
      <c r="L5" s="91">
        <v>1</v>
      </c>
      <c r="M5" s="91"/>
      <c r="N5" s="91"/>
      <c r="O5" s="126"/>
      <c r="P5" s="126"/>
      <c r="Q5" s="91" t="s">
        <v>23</v>
      </c>
      <c r="R5" s="91"/>
      <c r="S5" s="91"/>
      <c r="T5" s="97"/>
      <c r="U5" s="91">
        <v>1</v>
      </c>
      <c r="V5" s="132"/>
      <c r="W5" s="126"/>
      <c r="X5" s="91">
        <v>1</v>
      </c>
      <c r="Y5" s="91"/>
      <c r="Z5" s="91" t="s">
        <v>23</v>
      </c>
      <c r="AA5" s="59"/>
      <c r="AB5" s="45">
        <f t="shared" si="0"/>
        <v>3</v>
      </c>
      <c r="AC5" s="59">
        <f t="shared" si="1"/>
        <v>1</v>
      </c>
      <c r="AD5" s="67">
        <v>2</v>
      </c>
      <c r="AE5" s="98">
        <f t="shared" si="2"/>
        <v>36</v>
      </c>
    </row>
    <row r="6" spans="1:31" ht="17.25" customHeight="1" thickBot="1">
      <c r="A6" s="93">
        <v>4</v>
      </c>
      <c r="B6" s="94" t="s">
        <v>14</v>
      </c>
      <c r="C6" s="95"/>
      <c r="D6" s="95">
        <v>1</v>
      </c>
      <c r="E6" s="95"/>
      <c r="F6" s="95">
        <v>1</v>
      </c>
      <c r="G6" s="95"/>
      <c r="H6" s="127"/>
      <c r="I6" s="127"/>
      <c r="J6" s="95"/>
      <c r="K6" s="95"/>
      <c r="L6" s="95"/>
      <c r="M6" s="95">
        <v>1</v>
      </c>
      <c r="N6" s="95"/>
      <c r="O6" s="127"/>
      <c r="P6" s="127"/>
      <c r="Q6" s="95"/>
      <c r="R6" s="95">
        <v>1</v>
      </c>
      <c r="S6" s="95"/>
      <c r="T6" s="96">
        <v>1</v>
      </c>
      <c r="U6" s="95"/>
      <c r="V6" s="127"/>
      <c r="W6" s="127"/>
      <c r="X6" s="95"/>
      <c r="Y6" s="95"/>
      <c r="Z6" s="95"/>
      <c r="AA6" s="62"/>
      <c r="AB6" s="44">
        <f t="shared" si="0"/>
        <v>5</v>
      </c>
      <c r="AC6" s="62">
        <f t="shared" si="1"/>
        <v>0</v>
      </c>
      <c r="AD6" s="70">
        <v>0</v>
      </c>
      <c r="AE6" s="99">
        <f t="shared" si="2"/>
        <v>35</v>
      </c>
    </row>
    <row r="7" spans="1:31" ht="17.25" customHeight="1" thickBot="1">
      <c r="A7" s="89">
        <v>5</v>
      </c>
      <c r="B7" s="90" t="s">
        <v>3</v>
      </c>
      <c r="C7" s="91"/>
      <c r="D7" s="91">
        <v>1</v>
      </c>
      <c r="E7" s="42"/>
      <c r="F7" s="91"/>
      <c r="G7" s="91">
        <v>1</v>
      </c>
      <c r="H7" s="126"/>
      <c r="I7" s="126"/>
      <c r="J7" s="91" t="s">
        <v>23</v>
      </c>
      <c r="K7" s="91"/>
      <c r="L7" s="42">
        <v>1</v>
      </c>
      <c r="M7" s="91"/>
      <c r="N7" s="91">
        <v>1</v>
      </c>
      <c r="O7" s="126"/>
      <c r="P7" s="126"/>
      <c r="Q7" s="91"/>
      <c r="R7" s="91" t="s">
        <v>23</v>
      </c>
      <c r="S7" s="42"/>
      <c r="T7" s="91"/>
      <c r="U7" s="91"/>
      <c r="V7" s="126"/>
      <c r="W7" s="126">
        <v>1</v>
      </c>
      <c r="X7" s="91"/>
      <c r="Y7" s="91"/>
      <c r="Z7" s="91"/>
      <c r="AA7" s="59"/>
      <c r="AB7" s="45">
        <f t="shared" si="0"/>
        <v>4</v>
      </c>
      <c r="AC7" s="59">
        <f t="shared" si="1"/>
        <v>1</v>
      </c>
      <c r="AD7" s="67">
        <v>2</v>
      </c>
      <c r="AE7" s="100">
        <f t="shared" si="2"/>
        <v>43</v>
      </c>
    </row>
    <row r="8" spans="1:31" ht="17.25" customHeight="1" thickBot="1">
      <c r="A8" s="101">
        <v>6</v>
      </c>
      <c r="B8" s="102" t="s">
        <v>2</v>
      </c>
      <c r="C8" s="103"/>
      <c r="D8" s="103" t="s">
        <v>23</v>
      </c>
      <c r="E8" s="43"/>
      <c r="F8" s="103"/>
      <c r="G8" s="103">
        <v>1</v>
      </c>
      <c r="H8" s="128"/>
      <c r="I8" s="128"/>
      <c r="J8" s="103"/>
      <c r="K8" s="103">
        <v>1</v>
      </c>
      <c r="L8" s="43"/>
      <c r="M8" s="103"/>
      <c r="N8" s="103"/>
      <c r="O8" s="128"/>
      <c r="P8" s="128">
        <v>1</v>
      </c>
      <c r="Q8" s="103"/>
      <c r="R8" s="103"/>
      <c r="S8" s="104" t="s">
        <v>23</v>
      </c>
      <c r="T8" s="105"/>
      <c r="U8" s="103">
        <v>1</v>
      </c>
      <c r="V8" s="128"/>
      <c r="W8" s="128"/>
      <c r="X8" s="103">
        <v>1</v>
      </c>
      <c r="Y8" s="103"/>
      <c r="Z8" s="103"/>
      <c r="AA8" s="60"/>
      <c r="AB8" s="46">
        <f t="shared" si="0"/>
        <v>4</v>
      </c>
      <c r="AC8" s="60">
        <f t="shared" si="1"/>
        <v>1</v>
      </c>
      <c r="AD8" s="68">
        <v>2</v>
      </c>
      <c r="AE8" s="98">
        <f t="shared" si="2"/>
        <v>43</v>
      </c>
    </row>
    <row r="9" spans="1:31" ht="17.25" customHeight="1" thickBot="1">
      <c r="A9" s="106">
        <v>7</v>
      </c>
      <c r="B9" s="107" t="s">
        <v>17</v>
      </c>
      <c r="C9" s="108"/>
      <c r="D9" s="108"/>
      <c r="E9" s="40">
        <v>1</v>
      </c>
      <c r="F9" s="108"/>
      <c r="G9" s="108"/>
      <c r="H9" s="129">
        <v>1</v>
      </c>
      <c r="I9" s="129"/>
      <c r="J9" s="108"/>
      <c r="K9" s="108"/>
      <c r="L9" s="108" t="s">
        <v>23</v>
      </c>
      <c r="M9" s="108"/>
      <c r="N9" s="108"/>
      <c r="O9" s="129"/>
      <c r="P9" s="129">
        <v>1</v>
      </c>
      <c r="Q9" s="108"/>
      <c r="R9" s="108"/>
      <c r="S9" s="109"/>
      <c r="T9" s="110">
        <v>1</v>
      </c>
      <c r="U9" s="108"/>
      <c r="V9" s="129"/>
      <c r="W9" s="129"/>
      <c r="X9" s="108"/>
      <c r="Y9" s="108">
        <v>1</v>
      </c>
      <c r="Z9" s="108"/>
      <c r="AA9" s="61"/>
      <c r="AB9" s="47">
        <f t="shared" si="0"/>
        <v>3</v>
      </c>
      <c r="AC9" s="61">
        <f t="shared" si="1"/>
        <v>2</v>
      </c>
      <c r="AD9" s="69">
        <v>2</v>
      </c>
      <c r="AE9" s="111">
        <f t="shared" si="2"/>
        <v>43</v>
      </c>
    </row>
    <row r="10" spans="1:31" ht="17.25" customHeight="1" thickBot="1">
      <c r="A10" s="101">
        <v>8</v>
      </c>
      <c r="B10" s="102" t="s">
        <v>26</v>
      </c>
      <c r="C10" s="103"/>
      <c r="D10" s="103"/>
      <c r="E10" s="43">
        <v>1</v>
      </c>
      <c r="F10" s="103"/>
      <c r="G10" s="103"/>
      <c r="H10" s="128"/>
      <c r="I10" s="128">
        <v>1</v>
      </c>
      <c r="J10" s="103"/>
      <c r="K10" s="103"/>
      <c r="L10" s="43"/>
      <c r="M10" s="103"/>
      <c r="N10" s="103">
        <v>1</v>
      </c>
      <c r="O10" s="128"/>
      <c r="P10" s="128"/>
      <c r="Q10" s="103">
        <v>1</v>
      </c>
      <c r="R10" s="103"/>
      <c r="S10" s="43"/>
      <c r="T10" s="103"/>
      <c r="U10" s="103"/>
      <c r="V10" s="128"/>
      <c r="W10" s="128"/>
      <c r="X10" s="103"/>
      <c r="Y10" s="103"/>
      <c r="Z10" s="103">
        <v>1</v>
      </c>
      <c r="AA10" s="60"/>
      <c r="AB10" s="46">
        <f t="shared" si="0"/>
        <v>4</v>
      </c>
      <c r="AC10" s="60">
        <f t="shared" si="1"/>
        <v>1</v>
      </c>
      <c r="AD10" s="68">
        <v>2</v>
      </c>
      <c r="AE10" s="111">
        <f t="shared" si="2"/>
        <v>43</v>
      </c>
    </row>
    <row r="11" spans="1:31" ht="17.25" customHeight="1" thickBot="1">
      <c r="A11" s="106">
        <v>9</v>
      </c>
      <c r="B11" s="107" t="s">
        <v>27</v>
      </c>
      <c r="C11" s="108"/>
      <c r="D11" s="108"/>
      <c r="E11" s="40" t="s">
        <v>23</v>
      </c>
      <c r="F11" s="108"/>
      <c r="G11" s="108"/>
      <c r="H11" s="129"/>
      <c r="I11" s="129">
        <v>1</v>
      </c>
      <c r="J11" s="108"/>
      <c r="K11" s="108"/>
      <c r="L11" s="40"/>
      <c r="M11" s="108" t="s">
        <v>23</v>
      </c>
      <c r="N11" s="108"/>
      <c r="O11" s="129"/>
      <c r="P11" s="129"/>
      <c r="Q11" s="108">
        <v>1</v>
      </c>
      <c r="R11" s="108"/>
      <c r="S11" s="40"/>
      <c r="T11" s="108" t="s">
        <v>23</v>
      </c>
      <c r="U11" s="108"/>
      <c r="V11" s="129">
        <v>1</v>
      </c>
      <c r="W11" s="129"/>
      <c r="X11" s="108"/>
      <c r="Y11" s="108"/>
      <c r="Z11" s="108"/>
      <c r="AA11" s="61">
        <v>1</v>
      </c>
      <c r="AB11" s="47">
        <f t="shared" si="0"/>
        <v>2</v>
      </c>
      <c r="AC11" s="61">
        <f t="shared" si="1"/>
        <v>2</v>
      </c>
      <c r="AD11" s="69">
        <v>2</v>
      </c>
      <c r="AE11" s="99">
        <f t="shared" si="2"/>
        <v>36</v>
      </c>
    </row>
    <row r="12" spans="1:31" ht="17.25" customHeight="1" thickBot="1">
      <c r="A12" s="101">
        <v>10</v>
      </c>
      <c r="B12" s="102" t="s">
        <v>19</v>
      </c>
      <c r="C12" s="103"/>
      <c r="D12" s="103"/>
      <c r="E12" s="43"/>
      <c r="F12" s="103"/>
      <c r="G12" s="103"/>
      <c r="H12" s="128"/>
      <c r="I12" s="128"/>
      <c r="J12" s="103">
        <v>1</v>
      </c>
      <c r="K12" s="103"/>
      <c r="L12" s="43"/>
      <c r="M12" s="103">
        <v>1</v>
      </c>
      <c r="N12" s="103"/>
      <c r="O12" s="128"/>
      <c r="P12" s="128"/>
      <c r="Q12" s="103"/>
      <c r="R12" s="103">
        <v>1</v>
      </c>
      <c r="S12" s="43"/>
      <c r="T12" s="103"/>
      <c r="U12" s="103"/>
      <c r="V12" s="128"/>
      <c r="W12" s="128"/>
      <c r="X12" s="103"/>
      <c r="Y12" s="103"/>
      <c r="Z12" s="103">
        <v>1</v>
      </c>
      <c r="AA12" s="60"/>
      <c r="AB12" s="46">
        <f t="shared" si="0"/>
        <v>4</v>
      </c>
      <c r="AC12" s="60">
        <f t="shared" si="1"/>
        <v>0</v>
      </c>
      <c r="AD12" s="68">
        <v>0</v>
      </c>
      <c r="AE12" s="98">
        <f t="shared" si="2"/>
        <v>28</v>
      </c>
    </row>
    <row r="13" spans="1:31" ht="17.25" customHeight="1" thickBot="1">
      <c r="A13" s="112">
        <v>11</v>
      </c>
      <c r="B13" s="113" t="s">
        <v>20</v>
      </c>
      <c r="C13" s="114"/>
      <c r="D13" s="114"/>
      <c r="E13" s="115"/>
      <c r="F13" s="114"/>
      <c r="G13" s="114"/>
      <c r="H13" s="130"/>
      <c r="I13" s="130"/>
      <c r="J13" s="114"/>
      <c r="K13" s="114">
        <v>1</v>
      </c>
      <c r="L13" s="115"/>
      <c r="M13" s="114"/>
      <c r="N13" s="114"/>
      <c r="O13" s="130"/>
      <c r="P13" s="130"/>
      <c r="Q13" s="114"/>
      <c r="R13" s="114"/>
      <c r="S13" s="115">
        <v>1</v>
      </c>
      <c r="T13" s="114"/>
      <c r="U13" s="114"/>
      <c r="V13" s="130"/>
      <c r="W13" s="130"/>
      <c r="X13" s="114" t="s">
        <v>23</v>
      </c>
      <c r="Y13" s="114">
        <v>1</v>
      </c>
      <c r="Z13" s="114"/>
      <c r="AA13" s="116" t="s">
        <v>23</v>
      </c>
      <c r="AB13" s="117">
        <f t="shared" si="0"/>
        <v>3</v>
      </c>
      <c r="AC13" s="116">
        <f t="shared" si="1"/>
        <v>0</v>
      </c>
      <c r="AD13" s="118">
        <v>3</v>
      </c>
      <c r="AE13" s="99">
        <f t="shared" si="2"/>
        <v>33</v>
      </c>
    </row>
    <row r="14" spans="1:31" ht="16" thickBot="1">
      <c r="A14" s="444" t="s">
        <v>5</v>
      </c>
      <c r="B14" s="445"/>
      <c r="C14" s="119">
        <f t="shared" ref="C14:Z14" si="3">SUM(C3:C13)</f>
        <v>2</v>
      </c>
      <c r="D14" s="119">
        <f t="shared" si="3"/>
        <v>2</v>
      </c>
      <c r="E14" s="119">
        <f t="shared" si="3"/>
        <v>2</v>
      </c>
      <c r="F14" s="119">
        <f t="shared" si="3"/>
        <v>2</v>
      </c>
      <c r="G14" s="119">
        <f t="shared" si="3"/>
        <v>2</v>
      </c>
      <c r="H14" s="119">
        <f t="shared" si="3"/>
        <v>2</v>
      </c>
      <c r="I14" s="119">
        <f t="shared" si="3"/>
        <v>2</v>
      </c>
      <c r="J14" s="119">
        <f t="shared" si="3"/>
        <v>2</v>
      </c>
      <c r="K14" s="119">
        <f t="shared" si="3"/>
        <v>2</v>
      </c>
      <c r="L14" s="119">
        <f t="shared" si="3"/>
        <v>2</v>
      </c>
      <c r="M14" s="119">
        <f t="shared" si="3"/>
        <v>2</v>
      </c>
      <c r="N14" s="119">
        <f t="shared" si="3"/>
        <v>2</v>
      </c>
      <c r="O14" s="119">
        <f t="shared" si="3"/>
        <v>2</v>
      </c>
      <c r="P14" s="119">
        <f t="shared" si="3"/>
        <v>2</v>
      </c>
      <c r="Q14" s="119">
        <f t="shared" si="3"/>
        <v>2</v>
      </c>
      <c r="R14" s="119">
        <f t="shared" si="3"/>
        <v>2</v>
      </c>
      <c r="S14" s="119">
        <f t="shared" si="3"/>
        <v>2</v>
      </c>
      <c r="T14" s="119">
        <f t="shared" si="3"/>
        <v>2</v>
      </c>
      <c r="U14" s="119">
        <f t="shared" si="3"/>
        <v>2</v>
      </c>
      <c r="V14" s="119">
        <f t="shared" si="3"/>
        <v>2</v>
      </c>
      <c r="W14" s="119">
        <f t="shared" si="3"/>
        <v>2</v>
      </c>
      <c r="X14" s="119">
        <f t="shared" si="3"/>
        <v>2</v>
      </c>
      <c r="Y14" s="119">
        <f t="shared" si="3"/>
        <v>2</v>
      </c>
      <c r="Z14" s="119">
        <f t="shared" si="3"/>
        <v>2</v>
      </c>
      <c r="AA14" s="120"/>
      <c r="AB14" s="121">
        <f>SUM(AB3:AB13)</f>
        <v>38</v>
      </c>
      <c r="AC14" s="122">
        <f>SUM(AC3:AC13)</f>
        <v>12</v>
      </c>
      <c r="AD14" s="123">
        <f>SUM(AD3:AD13)</f>
        <v>18</v>
      </c>
      <c r="AE14" s="124">
        <f>SUM(AE3:AE13)</f>
        <v>422</v>
      </c>
    </row>
    <row r="15" spans="1:31"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</row>
    <row r="16" spans="1:31"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450" t="s">
        <v>9</v>
      </c>
      <c r="W16" s="450"/>
      <c r="X16" s="450"/>
      <c r="Y16" s="450"/>
      <c r="Z16" s="450"/>
      <c r="AA16" s="450"/>
    </row>
    <row r="17" spans="6:27"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446" t="s">
        <v>30</v>
      </c>
      <c r="W17" s="446"/>
      <c r="X17" s="446"/>
      <c r="Y17" s="446"/>
      <c r="Z17" s="446"/>
      <c r="AA17" s="446"/>
    </row>
    <row r="18" spans="6:27">
      <c r="G18" s="80" t="s">
        <v>31</v>
      </c>
      <c r="K18" s="79"/>
      <c r="L18" s="79"/>
      <c r="M18" s="79"/>
      <c r="N18" s="79"/>
      <c r="O18" s="79"/>
      <c r="P18" s="79"/>
      <c r="Q18" s="79"/>
      <c r="R18" s="79"/>
      <c r="S18" s="79"/>
      <c r="T18" s="79" t="s">
        <v>10</v>
      </c>
      <c r="U18" s="79"/>
      <c r="V18" s="79"/>
      <c r="W18" s="79" t="s">
        <v>29</v>
      </c>
      <c r="X18" s="79"/>
      <c r="Y18" s="79"/>
      <c r="Z18" s="79"/>
      <c r="AA18" s="79"/>
    </row>
    <row r="19" spans="6:27" ht="15.75" customHeight="1">
      <c r="G19" s="80" t="s">
        <v>13</v>
      </c>
      <c r="L19" s="80" t="s">
        <v>8</v>
      </c>
      <c r="P19" s="80" t="s">
        <v>12</v>
      </c>
      <c r="W19" s="80" t="s">
        <v>7</v>
      </c>
    </row>
  </sheetData>
  <mergeCells count="5">
    <mergeCell ref="A1:AA1"/>
    <mergeCell ref="A14:B14"/>
    <mergeCell ref="V17:AA17"/>
    <mergeCell ref="AB1:AE1"/>
    <mergeCell ref="V16:AA16"/>
  </mergeCells>
  <pageMargins left="0.7" right="0.7" top="0.75" bottom="0.75" header="0.3" footer="0.3"/>
  <pageSetup paperSize="9"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S26"/>
  <sheetViews>
    <sheetView zoomScale="55" zoomScaleNormal="55" zoomScalePageLayoutView="40" workbookViewId="0">
      <selection activeCell="X9" sqref="X9"/>
    </sheetView>
  </sheetViews>
  <sheetFormatPr defaultColWidth="9.1796875" defaultRowHeight="15.5"/>
  <cols>
    <col min="1" max="1" width="5.453125" style="330" bestFit="1" customWidth="1"/>
    <col min="2" max="2" width="28.453125" style="330" bestFit="1" customWidth="1"/>
    <col min="3" max="33" width="5.81640625" style="330" customWidth="1"/>
    <col min="34" max="36" width="6.453125" style="330" customWidth="1"/>
    <col min="37" max="37" width="10.26953125" style="330" customWidth="1"/>
    <col min="38" max="41" width="10.26953125" style="330" bestFit="1" customWidth="1"/>
    <col min="42" max="44" width="6.453125" style="330" customWidth="1"/>
    <col min="45" max="45" width="10.26953125" style="330" bestFit="1" customWidth="1"/>
    <col min="46" max="16384" width="9.1796875" style="330"/>
  </cols>
  <sheetData>
    <row r="1" spans="1:45" ht="58.9" customHeight="1" thickBot="1">
      <c r="A1" s="490" t="s">
        <v>6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  <c r="P1" s="491"/>
      <c r="Q1" s="491"/>
      <c r="R1" s="491"/>
      <c r="S1" s="491"/>
      <c r="T1" s="491"/>
      <c r="U1" s="491"/>
      <c r="V1" s="491"/>
      <c r="W1" s="491"/>
      <c r="X1" s="491"/>
      <c r="Y1" s="491"/>
      <c r="Z1" s="491"/>
      <c r="AA1" s="491"/>
      <c r="AB1" s="491"/>
      <c r="AC1" s="491"/>
      <c r="AD1" s="491"/>
      <c r="AE1" s="491"/>
      <c r="AF1" s="491"/>
      <c r="AG1" s="492"/>
      <c r="AH1" s="484" t="s">
        <v>38</v>
      </c>
      <c r="AI1" s="485"/>
      <c r="AJ1" s="485"/>
      <c r="AK1" s="485"/>
      <c r="AL1" s="484" t="s">
        <v>15</v>
      </c>
      <c r="AM1" s="485"/>
      <c r="AN1" s="485"/>
      <c r="AO1" s="486"/>
      <c r="AP1" s="484" t="s">
        <v>39</v>
      </c>
      <c r="AQ1" s="485"/>
      <c r="AR1" s="485"/>
      <c r="AS1" s="486"/>
    </row>
    <row r="2" spans="1:45" s="343" customFormat="1" ht="175.5" thickBot="1">
      <c r="A2" s="331" t="s">
        <v>21</v>
      </c>
      <c r="B2" s="442" t="s">
        <v>56</v>
      </c>
      <c r="C2" s="327">
        <v>44713</v>
      </c>
      <c r="D2" s="328">
        <f>C2+1</f>
        <v>44714</v>
      </c>
      <c r="E2" s="328">
        <f t="shared" ref="E2:AE2" si="0">D2+1</f>
        <v>44715</v>
      </c>
      <c r="F2" s="388">
        <f t="shared" si="0"/>
        <v>44716</v>
      </c>
      <c r="G2" s="388">
        <f t="shared" si="0"/>
        <v>44717</v>
      </c>
      <c r="H2" s="328">
        <f t="shared" si="0"/>
        <v>44718</v>
      </c>
      <c r="I2" s="328">
        <f t="shared" si="0"/>
        <v>44719</v>
      </c>
      <c r="J2" s="328">
        <f t="shared" si="0"/>
        <v>44720</v>
      </c>
      <c r="K2" s="328">
        <f t="shared" si="0"/>
        <v>44721</v>
      </c>
      <c r="L2" s="328">
        <f t="shared" si="0"/>
        <v>44722</v>
      </c>
      <c r="M2" s="388">
        <f t="shared" si="0"/>
        <v>44723</v>
      </c>
      <c r="N2" s="388">
        <f t="shared" si="0"/>
        <v>44724</v>
      </c>
      <c r="O2" s="328">
        <f t="shared" si="0"/>
        <v>44725</v>
      </c>
      <c r="P2" s="388">
        <f t="shared" si="0"/>
        <v>44726</v>
      </c>
      <c r="Q2" s="388">
        <f t="shared" si="0"/>
        <v>44727</v>
      </c>
      <c r="R2" s="388">
        <f t="shared" si="0"/>
        <v>44728</v>
      </c>
      <c r="S2" s="388">
        <f t="shared" si="0"/>
        <v>44729</v>
      </c>
      <c r="T2" s="388">
        <f t="shared" si="0"/>
        <v>44730</v>
      </c>
      <c r="U2" s="388">
        <f t="shared" si="0"/>
        <v>44731</v>
      </c>
      <c r="V2" s="388">
        <f t="shared" si="0"/>
        <v>44732</v>
      </c>
      <c r="W2" s="388">
        <f t="shared" si="0"/>
        <v>44733</v>
      </c>
      <c r="X2" s="388">
        <f t="shared" si="0"/>
        <v>44734</v>
      </c>
      <c r="Y2" s="388">
        <f t="shared" si="0"/>
        <v>44735</v>
      </c>
      <c r="Z2" s="388">
        <f t="shared" si="0"/>
        <v>44736</v>
      </c>
      <c r="AA2" s="388">
        <f>Z2+1</f>
        <v>44737</v>
      </c>
      <c r="AB2" s="388">
        <f t="shared" si="0"/>
        <v>44738</v>
      </c>
      <c r="AC2" s="388">
        <f t="shared" si="0"/>
        <v>44739</v>
      </c>
      <c r="AD2" s="388">
        <f t="shared" si="0"/>
        <v>44740</v>
      </c>
      <c r="AE2" s="388">
        <f t="shared" si="0"/>
        <v>44741</v>
      </c>
      <c r="AF2" s="388">
        <f>AE2+1</f>
        <v>44742</v>
      </c>
      <c r="AG2" s="422">
        <f>AF2+1</f>
        <v>44743</v>
      </c>
      <c r="AH2" s="333" t="s">
        <v>4</v>
      </c>
      <c r="AI2" s="334" t="s">
        <v>1</v>
      </c>
      <c r="AJ2" s="335" t="s">
        <v>16</v>
      </c>
      <c r="AK2" s="336" t="s">
        <v>37</v>
      </c>
      <c r="AL2" s="337" t="s">
        <v>4</v>
      </c>
      <c r="AM2" s="338" t="s">
        <v>1</v>
      </c>
      <c r="AN2" s="339" t="s">
        <v>16</v>
      </c>
      <c r="AO2" s="340" t="s">
        <v>37</v>
      </c>
      <c r="AP2" s="341" t="s">
        <v>4</v>
      </c>
      <c r="AQ2" s="334" t="s">
        <v>1</v>
      </c>
      <c r="AR2" s="335" t="s">
        <v>16</v>
      </c>
      <c r="AS2" s="342" t="s">
        <v>37</v>
      </c>
    </row>
    <row r="3" spans="1:45" s="343" customFormat="1" ht="32.5" customHeight="1">
      <c r="A3" s="344">
        <v>1</v>
      </c>
      <c r="B3" s="264" t="s">
        <v>35</v>
      </c>
      <c r="C3" s="188"/>
      <c r="D3" s="189"/>
      <c r="E3" s="189"/>
      <c r="F3" s="389"/>
      <c r="G3" s="389"/>
      <c r="H3" s="190"/>
      <c r="I3" s="190"/>
      <c r="J3" s="190"/>
      <c r="K3" s="190"/>
      <c r="L3" s="189"/>
      <c r="M3" s="389"/>
      <c r="N3" s="389"/>
      <c r="O3" s="190"/>
      <c r="P3" s="389"/>
      <c r="Q3" s="389"/>
      <c r="R3" s="389"/>
      <c r="S3" s="417"/>
      <c r="T3" s="389"/>
      <c r="U3" s="389"/>
      <c r="V3" s="389"/>
      <c r="W3" s="389"/>
      <c r="X3" s="389"/>
      <c r="Y3" s="389"/>
      <c r="Z3" s="417"/>
      <c r="AA3" s="389"/>
      <c r="AB3" s="389"/>
      <c r="AC3" s="389"/>
      <c r="AD3" s="389"/>
      <c r="AE3" s="389"/>
      <c r="AF3" s="389"/>
      <c r="AG3" s="423"/>
      <c r="AH3" s="314">
        <f>SUM(C3:E3,H3:L3,O3)</f>
        <v>0</v>
      </c>
      <c r="AI3" s="176">
        <f>SUM(F3:G3,M3:N3)</f>
        <v>0</v>
      </c>
      <c r="AJ3" s="176">
        <v>0</v>
      </c>
      <c r="AK3" s="346">
        <f t="shared" ref="AK3:AK8" si="1">SUM(AH3:AI3)*8+AJ3*4</f>
        <v>0</v>
      </c>
      <c r="AL3" s="401">
        <f>MAYIS!AP3</f>
        <v>0</v>
      </c>
      <c r="AM3" s="402">
        <f>MAYIS!AQ3</f>
        <v>0</v>
      </c>
      <c r="AN3" s="402">
        <f>MAYIS!AR3</f>
        <v>14</v>
      </c>
      <c r="AO3" s="395">
        <f>MAYIS!AS3</f>
        <v>56</v>
      </c>
      <c r="AP3" s="347">
        <f t="shared" ref="AP3:AS14" si="2">SUM(AH3,AL3)</f>
        <v>0</v>
      </c>
      <c r="AQ3" s="348">
        <f t="shared" si="2"/>
        <v>0</v>
      </c>
      <c r="AR3" s="348">
        <f t="shared" si="2"/>
        <v>14</v>
      </c>
      <c r="AS3" s="349">
        <f t="shared" si="2"/>
        <v>56</v>
      </c>
    </row>
    <row r="4" spans="1:45" s="343" customFormat="1" ht="32.5" customHeight="1">
      <c r="A4" s="350">
        <v>2</v>
      </c>
      <c r="B4" s="24" t="s">
        <v>47</v>
      </c>
      <c r="C4" s="180" t="s">
        <v>23</v>
      </c>
      <c r="D4" s="181"/>
      <c r="E4" s="181"/>
      <c r="F4" s="390"/>
      <c r="G4" s="390"/>
      <c r="H4" s="182"/>
      <c r="I4" s="181"/>
      <c r="J4" s="181"/>
      <c r="K4" s="182"/>
      <c r="L4" s="181"/>
      <c r="M4" s="390"/>
      <c r="N4" s="390"/>
      <c r="O4" s="182"/>
      <c r="P4" s="418"/>
      <c r="Q4" s="418"/>
      <c r="R4" s="390"/>
      <c r="S4" s="418"/>
      <c r="T4" s="390"/>
      <c r="U4" s="390"/>
      <c r="V4" s="390"/>
      <c r="W4" s="418"/>
      <c r="X4" s="418"/>
      <c r="Y4" s="390"/>
      <c r="Z4" s="418"/>
      <c r="AA4" s="390"/>
      <c r="AB4" s="390"/>
      <c r="AC4" s="390"/>
      <c r="AD4" s="418"/>
      <c r="AE4" s="418"/>
      <c r="AF4" s="390"/>
      <c r="AG4" s="424"/>
      <c r="AH4" s="312">
        <f t="shared" ref="AH4:AH14" si="3">SUM(C4:E4,H4:L4,O4)</f>
        <v>0</v>
      </c>
      <c r="AI4" s="181">
        <f t="shared" ref="AI4:AI14" si="4">SUM(F4:G4,M4:N4)</f>
        <v>0</v>
      </c>
      <c r="AJ4" s="181">
        <v>1</v>
      </c>
      <c r="AK4" s="352">
        <f t="shared" si="1"/>
        <v>4</v>
      </c>
      <c r="AL4" s="403">
        <f>MAYIS!AP4</f>
        <v>0</v>
      </c>
      <c r="AM4" s="404">
        <f>MAYIS!AQ4</f>
        <v>0</v>
      </c>
      <c r="AN4" s="404">
        <f>MAYIS!AR4</f>
        <v>12</v>
      </c>
      <c r="AO4" s="396">
        <f>MAYIS!AS4</f>
        <v>48</v>
      </c>
      <c r="AP4" s="353">
        <f t="shared" si="2"/>
        <v>0</v>
      </c>
      <c r="AQ4" s="354">
        <f t="shared" si="2"/>
        <v>0</v>
      </c>
      <c r="AR4" s="354">
        <f t="shared" si="2"/>
        <v>13</v>
      </c>
      <c r="AS4" s="355">
        <f t="shared" si="2"/>
        <v>52</v>
      </c>
    </row>
    <row r="5" spans="1:45" s="343" customFormat="1" ht="32.5" customHeight="1">
      <c r="A5" s="350">
        <v>3</v>
      </c>
      <c r="B5" s="24" t="s">
        <v>31</v>
      </c>
      <c r="C5" s="188"/>
      <c r="D5" s="189" t="s">
        <v>23</v>
      </c>
      <c r="E5" s="181"/>
      <c r="F5" s="390"/>
      <c r="G5" s="390"/>
      <c r="H5" s="182"/>
      <c r="I5" s="182"/>
      <c r="J5" s="182"/>
      <c r="K5" s="182"/>
      <c r="L5" s="181"/>
      <c r="M5" s="390"/>
      <c r="N5" s="390"/>
      <c r="O5" s="182"/>
      <c r="P5" s="390"/>
      <c r="Q5" s="390"/>
      <c r="R5" s="390"/>
      <c r="S5" s="418"/>
      <c r="T5" s="390"/>
      <c r="U5" s="390"/>
      <c r="V5" s="390"/>
      <c r="W5" s="390"/>
      <c r="X5" s="390"/>
      <c r="Y5" s="390"/>
      <c r="Z5" s="418"/>
      <c r="AA5" s="390"/>
      <c r="AB5" s="390"/>
      <c r="AC5" s="390"/>
      <c r="AD5" s="390"/>
      <c r="AE5" s="390"/>
      <c r="AF5" s="390"/>
      <c r="AG5" s="424"/>
      <c r="AH5" s="312">
        <f t="shared" si="3"/>
        <v>0</v>
      </c>
      <c r="AI5" s="181">
        <f t="shared" si="4"/>
        <v>0</v>
      </c>
      <c r="AJ5" s="181">
        <v>1</v>
      </c>
      <c r="AK5" s="352">
        <f t="shared" si="1"/>
        <v>4</v>
      </c>
      <c r="AL5" s="403">
        <f>MAYIS!AP5</f>
        <v>4</v>
      </c>
      <c r="AM5" s="404">
        <f>MAYIS!AQ5</f>
        <v>0</v>
      </c>
      <c r="AN5" s="404">
        <f>MAYIS!AR5</f>
        <v>11</v>
      </c>
      <c r="AO5" s="396">
        <f>MAYIS!AS5</f>
        <v>76</v>
      </c>
      <c r="AP5" s="353">
        <f t="shared" si="2"/>
        <v>4</v>
      </c>
      <c r="AQ5" s="354">
        <f t="shared" si="2"/>
        <v>0</v>
      </c>
      <c r="AR5" s="354">
        <f t="shared" si="2"/>
        <v>12</v>
      </c>
      <c r="AS5" s="355">
        <f t="shared" si="2"/>
        <v>80</v>
      </c>
    </row>
    <row r="6" spans="1:45" s="343" customFormat="1" ht="32.5" customHeight="1" thickBot="1">
      <c r="A6" s="356">
        <v>4</v>
      </c>
      <c r="B6" s="26" t="s">
        <v>48</v>
      </c>
      <c r="C6" s="184"/>
      <c r="D6" s="185"/>
      <c r="E6" s="185">
        <v>1</v>
      </c>
      <c r="F6" s="391"/>
      <c r="G6" s="391"/>
      <c r="H6" s="186"/>
      <c r="I6" s="186">
        <v>1</v>
      </c>
      <c r="J6" s="186"/>
      <c r="K6" s="186"/>
      <c r="L6" s="185"/>
      <c r="M6" s="391"/>
      <c r="N6" s="391">
        <v>1</v>
      </c>
      <c r="O6" s="186"/>
      <c r="P6" s="391"/>
      <c r="Q6" s="391"/>
      <c r="R6" s="391"/>
      <c r="S6" s="419"/>
      <c r="T6" s="391"/>
      <c r="U6" s="391"/>
      <c r="V6" s="391"/>
      <c r="W6" s="391"/>
      <c r="X6" s="391"/>
      <c r="Y6" s="391"/>
      <c r="Z6" s="419"/>
      <c r="AA6" s="391"/>
      <c r="AB6" s="391"/>
      <c r="AC6" s="391"/>
      <c r="AD6" s="391"/>
      <c r="AE6" s="391"/>
      <c r="AF6" s="391"/>
      <c r="AG6" s="425"/>
      <c r="AH6" s="313">
        <f t="shared" si="3"/>
        <v>2</v>
      </c>
      <c r="AI6" s="194">
        <f t="shared" si="4"/>
        <v>1</v>
      </c>
      <c r="AJ6" s="194"/>
      <c r="AK6" s="358">
        <f t="shared" si="1"/>
        <v>24</v>
      </c>
      <c r="AL6" s="405">
        <f>MAYIS!AP6</f>
        <v>17</v>
      </c>
      <c r="AM6" s="406">
        <f>MAYIS!AQ6</f>
        <v>6</v>
      </c>
      <c r="AN6" s="406">
        <f>MAYIS!AR6</f>
        <v>3</v>
      </c>
      <c r="AO6" s="397">
        <f>MAYIS!AS6</f>
        <v>196</v>
      </c>
      <c r="AP6" s="359">
        <f t="shared" si="2"/>
        <v>19</v>
      </c>
      <c r="AQ6" s="360">
        <f t="shared" si="2"/>
        <v>7</v>
      </c>
      <c r="AR6" s="360">
        <f t="shared" si="2"/>
        <v>3</v>
      </c>
      <c r="AS6" s="361">
        <f t="shared" si="2"/>
        <v>220</v>
      </c>
    </row>
    <row r="7" spans="1:45" ht="32.5" customHeight="1">
      <c r="A7" s="362">
        <v>5</v>
      </c>
      <c r="B7" s="22" t="s">
        <v>11</v>
      </c>
      <c r="C7" s="311"/>
      <c r="D7" s="189"/>
      <c r="E7" s="189"/>
      <c r="F7" s="389">
        <v>1</v>
      </c>
      <c r="G7" s="389"/>
      <c r="H7" s="190">
        <v>1</v>
      </c>
      <c r="I7" s="190"/>
      <c r="J7" s="190"/>
      <c r="K7" s="190"/>
      <c r="L7" s="189">
        <v>1</v>
      </c>
      <c r="M7" s="389"/>
      <c r="N7" s="389"/>
      <c r="O7" s="190"/>
      <c r="P7" s="389"/>
      <c r="Q7" s="389"/>
      <c r="R7" s="389"/>
      <c r="S7" s="417"/>
      <c r="T7" s="389"/>
      <c r="U7" s="389"/>
      <c r="V7" s="389"/>
      <c r="W7" s="389"/>
      <c r="X7" s="389"/>
      <c r="Y7" s="389"/>
      <c r="Z7" s="417"/>
      <c r="AA7" s="389"/>
      <c r="AB7" s="389"/>
      <c r="AC7" s="389"/>
      <c r="AD7" s="389"/>
      <c r="AE7" s="389"/>
      <c r="AF7" s="389"/>
      <c r="AG7" s="423"/>
      <c r="AH7" s="175">
        <f t="shared" si="3"/>
        <v>2</v>
      </c>
      <c r="AI7" s="176">
        <f t="shared" si="4"/>
        <v>1</v>
      </c>
      <c r="AJ7" s="176"/>
      <c r="AK7" s="346">
        <f t="shared" si="1"/>
        <v>24</v>
      </c>
      <c r="AL7" s="401">
        <f>MAYIS!AP7</f>
        <v>34</v>
      </c>
      <c r="AM7" s="402">
        <f>MAYIS!AQ7</f>
        <v>12</v>
      </c>
      <c r="AN7" s="402">
        <f>MAYIS!AR7</f>
        <v>8</v>
      </c>
      <c r="AO7" s="395">
        <f>MAYIS!AS7</f>
        <v>380</v>
      </c>
      <c r="AP7" s="347">
        <f>SUM(AH7,AL7)</f>
        <v>36</v>
      </c>
      <c r="AQ7" s="348">
        <f t="shared" si="2"/>
        <v>13</v>
      </c>
      <c r="AR7" s="348">
        <f t="shared" si="2"/>
        <v>8</v>
      </c>
      <c r="AS7" s="349">
        <f>SUM(AK7,AO7)</f>
        <v>404</v>
      </c>
    </row>
    <row r="8" spans="1:45" ht="32.5" customHeight="1" thickBot="1">
      <c r="A8" s="366">
        <v>6</v>
      </c>
      <c r="B8" s="283" t="s">
        <v>18</v>
      </c>
      <c r="C8" s="313"/>
      <c r="D8" s="194"/>
      <c r="E8" s="194"/>
      <c r="F8" s="392"/>
      <c r="G8" s="392">
        <v>1</v>
      </c>
      <c r="H8" s="195"/>
      <c r="I8" s="195"/>
      <c r="J8" s="195"/>
      <c r="K8" s="195">
        <v>1</v>
      </c>
      <c r="L8" s="194"/>
      <c r="M8" s="392"/>
      <c r="N8" s="392"/>
      <c r="O8" s="195">
        <v>1</v>
      </c>
      <c r="P8" s="392"/>
      <c r="Q8" s="392"/>
      <c r="R8" s="392"/>
      <c r="S8" s="420"/>
      <c r="T8" s="392"/>
      <c r="U8" s="392"/>
      <c r="V8" s="392"/>
      <c r="W8" s="392"/>
      <c r="X8" s="392"/>
      <c r="Y8" s="392"/>
      <c r="Z8" s="420"/>
      <c r="AA8" s="392"/>
      <c r="AB8" s="392"/>
      <c r="AC8" s="392"/>
      <c r="AD8" s="392"/>
      <c r="AE8" s="392"/>
      <c r="AF8" s="392"/>
      <c r="AG8" s="426"/>
      <c r="AH8" s="193">
        <f t="shared" si="3"/>
        <v>2</v>
      </c>
      <c r="AI8" s="194">
        <f t="shared" si="4"/>
        <v>1</v>
      </c>
      <c r="AJ8" s="194"/>
      <c r="AK8" s="358">
        <f t="shared" si="1"/>
        <v>24</v>
      </c>
      <c r="AL8" s="405">
        <f>MAYIS!AP8</f>
        <v>31</v>
      </c>
      <c r="AM8" s="406">
        <f>MAYIS!AQ8</f>
        <v>12</v>
      </c>
      <c r="AN8" s="406">
        <f>MAYIS!AR8</f>
        <v>10</v>
      </c>
      <c r="AO8" s="397">
        <f>MAYIS!AS8</f>
        <v>365</v>
      </c>
      <c r="AP8" s="373">
        <f t="shared" ref="AP8:AP14" si="5">SUM(AH8,AL8)</f>
        <v>33</v>
      </c>
      <c r="AQ8" s="374">
        <f t="shared" si="2"/>
        <v>13</v>
      </c>
      <c r="AR8" s="374">
        <f t="shared" si="2"/>
        <v>10</v>
      </c>
      <c r="AS8" s="375">
        <f t="shared" si="2"/>
        <v>389</v>
      </c>
    </row>
    <row r="9" spans="1:45" ht="32.5" customHeight="1">
      <c r="A9" s="344">
        <v>7</v>
      </c>
      <c r="B9" s="264" t="s">
        <v>14</v>
      </c>
      <c r="C9" s="314"/>
      <c r="D9" s="176"/>
      <c r="E9" s="176"/>
      <c r="F9" s="393"/>
      <c r="G9" s="393">
        <v>1</v>
      </c>
      <c r="H9" s="177"/>
      <c r="I9" s="176">
        <v>1</v>
      </c>
      <c r="J9" s="176"/>
      <c r="K9" s="177"/>
      <c r="L9" s="176"/>
      <c r="M9" s="393"/>
      <c r="N9" s="393"/>
      <c r="O9" s="177">
        <v>1</v>
      </c>
      <c r="P9" s="421"/>
      <c r="Q9" s="421"/>
      <c r="R9" s="393"/>
      <c r="S9" s="421"/>
      <c r="T9" s="393"/>
      <c r="U9" s="393"/>
      <c r="V9" s="393"/>
      <c r="W9" s="421"/>
      <c r="X9" s="421"/>
      <c r="Y9" s="393"/>
      <c r="Z9" s="421"/>
      <c r="AA9" s="393"/>
      <c r="AB9" s="393"/>
      <c r="AC9" s="393"/>
      <c r="AD9" s="421"/>
      <c r="AE9" s="421"/>
      <c r="AF9" s="393"/>
      <c r="AG9" s="427"/>
      <c r="AH9" s="314">
        <f t="shared" si="3"/>
        <v>2</v>
      </c>
      <c r="AI9" s="176">
        <f t="shared" si="4"/>
        <v>1</v>
      </c>
      <c r="AJ9" s="176"/>
      <c r="AK9" s="346">
        <f t="shared" ref="AK9:AK14" si="6">SUM(AH9:AI9)*8+AJ9*4</f>
        <v>24</v>
      </c>
      <c r="AL9" s="407">
        <f>MAYIS!AP9</f>
        <v>34</v>
      </c>
      <c r="AM9" s="408">
        <f>MAYIS!AQ9</f>
        <v>9</v>
      </c>
      <c r="AN9" s="408">
        <f>MAYIS!AR9</f>
        <v>0</v>
      </c>
      <c r="AO9" s="398">
        <f>MAYIS!AS9</f>
        <v>325</v>
      </c>
      <c r="AP9" s="347">
        <f t="shared" si="5"/>
        <v>36</v>
      </c>
      <c r="AQ9" s="348">
        <f t="shared" si="2"/>
        <v>10</v>
      </c>
      <c r="AR9" s="348">
        <f t="shared" si="2"/>
        <v>0</v>
      </c>
      <c r="AS9" s="349">
        <f t="shared" si="2"/>
        <v>349</v>
      </c>
    </row>
    <row r="10" spans="1:45" ht="32.5" customHeight="1">
      <c r="A10" s="350">
        <v>8</v>
      </c>
      <c r="B10" s="24" t="s">
        <v>3</v>
      </c>
      <c r="C10" s="312"/>
      <c r="D10" s="181"/>
      <c r="E10" s="181"/>
      <c r="F10" s="390">
        <v>1</v>
      </c>
      <c r="G10" s="390"/>
      <c r="H10" s="182">
        <v>1</v>
      </c>
      <c r="I10" s="182"/>
      <c r="J10" s="182"/>
      <c r="K10" s="182"/>
      <c r="L10" s="181">
        <v>1</v>
      </c>
      <c r="M10" s="390"/>
      <c r="N10" s="390"/>
      <c r="O10" s="182"/>
      <c r="P10" s="390"/>
      <c r="Q10" s="390"/>
      <c r="R10" s="390"/>
      <c r="S10" s="418"/>
      <c r="T10" s="390"/>
      <c r="U10" s="390"/>
      <c r="V10" s="390"/>
      <c r="W10" s="390"/>
      <c r="X10" s="390"/>
      <c r="Y10" s="390"/>
      <c r="Z10" s="418"/>
      <c r="AA10" s="390"/>
      <c r="AB10" s="390"/>
      <c r="AC10" s="390"/>
      <c r="AD10" s="390"/>
      <c r="AE10" s="390"/>
      <c r="AF10" s="390"/>
      <c r="AG10" s="424"/>
      <c r="AH10" s="312">
        <f t="shared" si="3"/>
        <v>2</v>
      </c>
      <c r="AI10" s="181">
        <f t="shared" si="4"/>
        <v>1</v>
      </c>
      <c r="AJ10" s="181"/>
      <c r="AK10" s="352">
        <f t="shared" si="6"/>
        <v>24</v>
      </c>
      <c r="AL10" s="405">
        <f>MAYIS!AP10</f>
        <v>32</v>
      </c>
      <c r="AM10" s="406">
        <f>MAYIS!AQ10</f>
        <v>12</v>
      </c>
      <c r="AN10" s="406">
        <f>MAYIS!AR10</f>
        <v>9</v>
      </c>
      <c r="AO10" s="397">
        <f>MAYIS!AS10</f>
        <v>368</v>
      </c>
      <c r="AP10" s="363">
        <f t="shared" si="5"/>
        <v>34</v>
      </c>
      <c r="AQ10" s="364">
        <f t="shared" si="2"/>
        <v>13</v>
      </c>
      <c r="AR10" s="364">
        <f t="shared" si="2"/>
        <v>9</v>
      </c>
      <c r="AS10" s="365">
        <f t="shared" si="2"/>
        <v>392</v>
      </c>
    </row>
    <row r="11" spans="1:45" ht="32.5" customHeight="1" thickBot="1">
      <c r="A11" s="356">
        <v>9</v>
      </c>
      <c r="B11" s="26" t="s">
        <v>2</v>
      </c>
      <c r="C11" s="315"/>
      <c r="D11" s="185">
        <v>1</v>
      </c>
      <c r="E11" s="185"/>
      <c r="F11" s="391"/>
      <c r="G11" s="391"/>
      <c r="H11" s="186"/>
      <c r="I11" s="186"/>
      <c r="J11" s="186">
        <v>1</v>
      </c>
      <c r="K11" s="186"/>
      <c r="L11" s="185"/>
      <c r="M11" s="391"/>
      <c r="N11" s="391">
        <v>1</v>
      </c>
      <c r="O11" s="186"/>
      <c r="P11" s="391"/>
      <c r="Q11" s="391"/>
      <c r="R11" s="391"/>
      <c r="S11" s="419"/>
      <c r="T11" s="391"/>
      <c r="U11" s="391"/>
      <c r="V11" s="391"/>
      <c r="W11" s="391"/>
      <c r="X11" s="391"/>
      <c r="Y11" s="391"/>
      <c r="Z11" s="419"/>
      <c r="AA11" s="391"/>
      <c r="AB11" s="391"/>
      <c r="AC11" s="391"/>
      <c r="AD11" s="391"/>
      <c r="AE11" s="391"/>
      <c r="AF11" s="391"/>
      <c r="AG11" s="425"/>
      <c r="AH11" s="315">
        <f t="shared" si="3"/>
        <v>2</v>
      </c>
      <c r="AI11" s="185">
        <f t="shared" si="4"/>
        <v>1</v>
      </c>
      <c r="AJ11" s="185"/>
      <c r="AK11" s="368">
        <f t="shared" si="6"/>
        <v>24</v>
      </c>
      <c r="AL11" s="409">
        <f>MAYIS!AP11</f>
        <v>33</v>
      </c>
      <c r="AM11" s="410">
        <f>MAYIS!AQ11</f>
        <v>12</v>
      </c>
      <c r="AN11" s="410">
        <f>MAYIS!AR11</f>
        <v>9</v>
      </c>
      <c r="AO11" s="399">
        <f>MAYIS!AS11</f>
        <v>375</v>
      </c>
      <c r="AP11" s="369">
        <f t="shared" si="5"/>
        <v>35</v>
      </c>
      <c r="AQ11" s="370">
        <f t="shared" si="2"/>
        <v>13</v>
      </c>
      <c r="AR11" s="370">
        <f t="shared" si="2"/>
        <v>9</v>
      </c>
      <c r="AS11" s="371">
        <f t="shared" si="2"/>
        <v>399</v>
      </c>
    </row>
    <row r="12" spans="1:45" ht="32.5" customHeight="1">
      <c r="A12" s="362">
        <v>10</v>
      </c>
      <c r="B12" s="22" t="s">
        <v>17</v>
      </c>
      <c r="C12" s="311">
        <v>1</v>
      </c>
      <c r="D12" s="189"/>
      <c r="E12" s="189"/>
      <c r="F12" s="389"/>
      <c r="G12" s="389"/>
      <c r="H12" s="190"/>
      <c r="I12" s="190"/>
      <c r="J12" s="190">
        <v>1</v>
      </c>
      <c r="K12" s="190"/>
      <c r="L12" s="189"/>
      <c r="M12" s="389">
        <v>1</v>
      </c>
      <c r="N12" s="389"/>
      <c r="O12" s="190"/>
      <c r="P12" s="389"/>
      <c r="Q12" s="389"/>
      <c r="R12" s="389"/>
      <c r="S12" s="417"/>
      <c r="T12" s="389"/>
      <c r="U12" s="389"/>
      <c r="V12" s="389"/>
      <c r="W12" s="389"/>
      <c r="X12" s="389"/>
      <c r="Y12" s="389"/>
      <c r="Z12" s="417"/>
      <c r="AA12" s="389"/>
      <c r="AB12" s="389"/>
      <c r="AC12" s="389"/>
      <c r="AD12" s="389"/>
      <c r="AE12" s="389"/>
      <c r="AF12" s="389"/>
      <c r="AG12" s="423"/>
      <c r="AH12" s="175">
        <f t="shared" si="3"/>
        <v>2</v>
      </c>
      <c r="AI12" s="176">
        <f t="shared" si="4"/>
        <v>1</v>
      </c>
      <c r="AJ12" s="176"/>
      <c r="AK12" s="346">
        <f t="shared" si="6"/>
        <v>24</v>
      </c>
      <c r="AL12" s="407">
        <f>MAYIS!AP12</f>
        <v>31</v>
      </c>
      <c r="AM12" s="408">
        <f>MAYIS!AQ12</f>
        <v>13</v>
      </c>
      <c r="AN12" s="408">
        <f>MAYIS!AR12</f>
        <v>10</v>
      </c>
      <c r="AO12" s="398">
        <f>MAYIS!AS12</f>
        <v>374</v>
      </c>
      <c r="AP12" s="347">
        <f t="shared" si="5"/>
        <v>33</v>
      </c>
      <c r="AQ12" s="348">
        <f t="shared" si="2"/>
        <v>14</v>
      </c>
      <c r="AR12" s="348">
        <f t="shared" si="2"/>
        <v>10</v>
      </c>
      <c r="AS12" s="349">
        <f t="shared" si="2"/>
        <v>398</v>
      </c>
    </row>
    <row r="13" spans="1:45" ht="32.5" customHeight="1">
      <c r="A13" s="350">
        <v>11</v>
      </c>
      <c r="B13" s="24" t="s">
        <v>26</v>
      </c>
      <c r="C13" s="312"/>
      <c r="D13" s="181">
        <v>1</v>
      </c>
      <c r="E13" s="181"/>
      <c r="F13" s="390"/>
      <c r="G13" s="390"/>
      <c r="H13" s="182"/>
      <c r="I13" s="182"/>
      <c r="J13" s="181"/>
      <c r="K13" s="181">
        <v>1</v>
      </c>
      <c r="L13" s="181"/>
      <c r="M13" s="390">
        <v>1</v>
      </c>
      <c r="N13" s="390"/>
      <c r="O13" s="182"/>
      <c r="P13" s="390"/>
      <c r="Q13" s="418"/>
      <c r="R13" s="418"/>
      <c r="S13" s="418"/>
      <c r="T13" s="390"/>
      <c r="U13" s="390"/>
      <c r="V13" s="390"/>
      <c r="W13" s="390"/>
      <c r="X13" s="418"/>
      <c r="Y13" s="418"/>
      <c r="Z13" s="418"/>
      <c r="AA13" s="390"/>
      <c r="AB13" s="390"/>
      <c r="AC13" s="390"/>
      <c r="AD13" s="390"/>
      <c r="AE13" s="418"/>
      <c r="AF13" s="418"/>
      <c r="AG13" s="424"/>
      <c r="AH13" s="180">
        <f t="shared" si="3"/>
        <v>2</v>
      </c>
      <c r="AI13" s="181">
        <f t="shared" si="4"/>
        <v>1</v>
      </c>
      <c r="AJ13" s="181"/>
      <c r="AK13" s="352">
        <f t="shared" si="6"/>
        <v>24</v>
      </c>
      <c r="AL13" s="405">
        <f>MAYIS!AP13</f>
        <v>33</v>
      </c>
      <c r="AM13" s="406">
        <f>MAYIS!AQ13</f>
        <v>11</v>
      </c>
      <c r="AN13" s="406">
        <f>MAYIS!AR13</f>
        <v>7</v>
      </c>
      <c r="AO13" s="397">
        <f>MAYIS!AS13</f>
        <v>362</v>
      </c>
      <c r="AP13" s="363">
        <f t="shared" si="5"/>
        <v>35</v>
      </c>
      <c r="AQ13" s="364">
        <f t="shared" si="2"/>
        <v>12</v>
      </c>
      <c r="AR13" s="364">
        <f t="shared" si="2"/>
        <v>7</v>
      </c>
      <c r="AS13" s="365">
        <f t="shared" si="2"/>
        <v>386</v>
      </c>
    </row>
    <row r="14" spans="1:45" ht="32.5" customHeight="1" thickBot="1">
      <c r="A14" s="356">
        <v>12</v>
      </c>
      <c r="B14" s="26" t="s">
        <v>27</v>
      </c>
      <c r="C14" s="315">
        <v>1</v>
      </c>
      <c r="D14" s="185"/>
      <c r="E14" s="185">
        <v>1</v>
      </c>
      <c r="F14" s="391"/>
      <c r="G14" s="391"/>
      <c r="H14" s="186"/>
      <c r="I14" s="186"/>
      <c r="J14" s="186"/>
      <c r="K14" s="186"/>
      <c r="L14" s="185"/>
      <c r="M14" s="391"/>
      <c r="N14" s="391"/>
      <c r="O14" s="186"/>
      <c r="P14" s="391"/>
      <c r="Q14" s="391"/>
      <c r="R14" s="391"/>
      <c r="S14" s="419"/>
      <c r="T14" s="391"/>
      <c r="U14" s="391"/>
      <c r="V14" s="391"/>
      <c r="W14" s="391"/>
      <c r="X14" s="391"/>
      <c r="Y14" s="391"/>
      <c r="Z14" s="419"/>
      <c r="AA14" s="391"/>
      <c r="AB14" s="391"/>
      <c r="AC14" s="391"/>
      <c r="AD14" s="391"/>
      <c r="AE14" s="391"/>
      <c r="AF14" s="391"/>
      <c r="AG14" s="425"/>
      <c r="AH14" s="184">
        <f t="shared" si="3"/>
        <v>2</v>
      </c>
      <c r="AI14" s="185">
        <f t="shared" si="4"/>
        <v>0</v>
      </c>
      <c r="AJ14" s="185"/>
      <c r="AK14" s="368">
        <f t="shared" si="6"/>
        <v>16</v>
      </c>
      <c r="AL14" s="409">
        <f>MAYIS!AP14</f>
        <v>30</v>
      </c>
      <c r="AM14" s="410">
        <f>MAYIS!AQ14</f>
        <v>14</v>
      </c>
      <c r="AN14" s="410">
        <f>MAYIS!AR14</f>
        <v>10</v>
      </c>
      <c r="AO14" s="399">
        <f>MAYIS!AS14</f>
        <v>372</v>
      </c>
      <c r="AP14" s="369">
        <f t="shared" si="5"/>
        <v>32</v>
      </c>
      <c r="AQ14" s="370">
        <f t="shared" si="2"/>
        <v>14</v>
      </c>
      <c r="AR14" s="370">
        <f t="shared" si="2"/>
        <v>10</v>
      </c>
      <c r="AS14" s="371">
        <f t="shared" si="2"/>
        <v>388</v>
      </c>
    </row>
    <row r="15" spans="1:45" s="381" customFormat="1" ht="34.9" customHeight="1" thickBot="1">
      <c r="A15" s="487" t="s">
        <v>0</v>
      </c>
      <c r="B15" s="488"/>
      <c r="C15" s="316">
        <f t="shared" ref="C15:AF15" si="7">SUM(C3:C14)</f>
        <v>2</v>
      </c>
      <c r="D15" s="316">
        <f t="shared" si="7"/>
        <v>2</v>
      </c>
      <c r="E15" s="316">
        <f t="shared" si="7"/>
        <v>2</v>
      </c>
      <c r="F15" s="394">
        <f t="shared" si="7"/>
        <v>2</v>
      </c>
      <c r="G15" s="394">
        <f t="shared" si="7"/>
        <v>2</v>
      </c>
      <c r="H15" s="316">
        <f t="shared" si="7"/>
        <v>2</v>
      </c>
      <c r="I15" s="316">
        <f t="shared" si="7"/>
        <v>2</v>
      </c>
      <c r="J15" s="316">
        <f t="shared" si="7"/>
        <v>2</v>
      </c>
      <c r="K15" s="316">
        <f t="shared" si="7"/>
        <v>2</v>
      </c>
      <c r="L15" s="316">
        <f t="shared" si="7"/>
        <v>2</v>
      </c>
      <c r="M15" s="394">
        <f t="shared" si="7"/>
        <v>2</v>
      </c>
      <c r="N15" s="394">
        <f t="shared" si="7"/>
        <v>2</v>
      </c>
      <c r="O15" s="316">
        <f t="shared" si="7"/>
        <v>2</v>
      </c>
      <c r="P15" s="394">
        <f t="shared" si="7"/>
        <v>0</v>
      </c>
      <c r="Q15" s="394">
        <f t="shared" si="7"/>
        <v>0</v>
      </c>
      <c r="R15" s="394">
        <f t="shared" si="7"/>
        <v>0</v>
      </c>
      <c r="S15" s="394">
        <f t="shared" si="7"/>
        <v>0</v>
      </c>
      <c r="T15" s="394">
        <f>SUM(T3:T14)</f>
        <v>0</v>
      </c>
      <c r="U15" s="394">
        <f t="shared" si="7"/>
        <v>0</v>
      </c>
      <c r="V15" s="394">
        <f t="shared" si="7"/>
        <v>0</v>
      </c>
      <c r="W15" s="394">
        <f t="shared" si="7"/>
        <v>0</v>
      </c>
      <c r="X15" s="394">
        <f t="shared" si="7"/>
        <v>0</v>
      </c>
      <c r="Y15" s="394">
        <f t="shared" si="7"/>
        <v>0</v>
      </c>
      <c r="Z15" s="394">
        <f t="shared" si="7"/>
        <v>0</v>
      </c>
      <c r="AA15" s="394">
        <f t="shared" si="7"/>
        <v>0</v>
      </c>
      <c r="AB15" s="394">
        <f t="shared" si="7"/>
        <v>0</v>
      </c>
      <c r="AC15" s="394">
        <f t="shared" si="7"/>
        <v>0</v>
      </c>
      <c r="AD15" s="394">
        <f t="shared" si="7"/>
        <v>0</v>
      </c>
      <c r="AE15" s="394">
        <f t="shared" si="7"/>
        <v>0</v>
      </c>
      <c r="AF15" s="394">
        <f t="shared" si="7"/>
        <v>0</v>
      </c>
      <c r="AG15" s="428">
        <f>SUM(AG3:AG14)</f>
        <v>0</v>
      </c>
      <c r="AH15" s="377">
        <f>SUM(AH3:AH14)</f>
        <v>18</v>
      </c>
      <c r="AI15" s="377">
        <f>SUM(AI3:AI14)</f>
        <v>8</v>
      </c>
      <c r="AJ15" s="377">
        <f>SUM(AJ3:AJ14)</f>
        <v>2</v>
      </c>
      <c r="AK15" s="377">
        <f>SUM(AK3:AK14)</f>
        <v>216</v>
      </c>
      <c r="AL15" s="411">
        <f t="shared" ref="AL15:AS15" si="8">SUM(AL3:AL14)</f>
        <v>279</v>
      </c>
      <c r="AM15" s="412">
        <f t="shared" si="8"/>
        <v>101</v>
      </c>
      <c r="AN15" s="412">
        <f>SUM(AN3:AN14)</f>
        <v>103</v>
      </c>
      <c r="AO15" s="400">
        <f>SUM(AO3:AO14)</f>
        <v>3297</v>
      </c>
      <c r="AP15" s="378">
        <f t="shared" si="8"/>
        <v>297</v>
      </c>
      <c r="AQ15" s="379">
        <f t="shared" si="8"/>
        <v>109</v>
      </c>
      <c r="AR15" s="379">
        <f t="shared" si="8"/>
        <v>105</v>
      </c>
      <c r="AS15" s="380">
        <f t="shared" si="8"/>
        <v>3513</v>
      </c>
    </row>
    <row r="16" spans="1:45" s="385" customFormat="1" ht="35.25" customHeight="1">
      <c r="B16" s="382" t="s">
        <v>44</v>
      </c>
      <c r="C16" s="489" t="s">
        <v>46</v>
      </c>
      <c r="D16" s="489"/>
      <c r="E16" s="489"/>
      <c r="F16" s="489"/>
      <c r="G16" s="489"/>
      <c r="H16" s="383" t="s">
        <v>43</v>
      </c>
      <c r="I16" s="489" t="s">
        <v>45</v>
      </c>
      <c r="J16" s="489"/>
      <c r="K16" s="489"/>
      <c r="L16" s="489"/>
      <c r="M16" s="489"/>
      <c r="N16" s="384"/>
      <c r="O16" s="384"/>
      <c r="P16" s="384"/>
      <c r="Q16" s="384"/>
      <c r="R16" s="384"/>
      <c r="S16" s="384"/>
      <c r="T16" s="384"/>
      <c r="U16" s="384"/>
      <c r="V16" s="384"/>
      <c r="W16" s="384"/>
      <c r="X16" s="384"/>
      <c r="Y16" s="384"/>
      <c r="Z16" s="384"/>
    </row>
    <row r="17" spans="2:33" s="381" customFormat="1" ht="22">
      <c r="C17" s="481"/>
      <c r="D17" s="481"/>
      <c r="E17" s="481"/>
      <c r="F17" s="481"/>
      <c r="G17" s="481"/>
      <c r="H17" s="481"/>
      <c r="I17" s="481"/>
      <c r="J17" s="440"/>
      <c r="K17" s="440"/>
      <c r="L17" s="440"/>
      <c r="M17" s="440"/>
      <c r="N17" s="440"/>
      <c r="O17" s="440"/>
      <c r="P17" s="440"/>
      <c r="Q17" s="440"/>
      <c r="R17" s="440"/>
      <c r="S17" s="440"/>
      <c r="T17" s="440"/>
      <c r="U17" s="440"/>
      <c r="V17" s="440"/>
      <c r="W17" s="440"/>
      <c r="X17" s="440"/>
      <c r="Y17" s="440"/>
      <c r="Z17" s="440"/>
      <c r="AA17" s="481" t="s">
        <v>9</v>
      </c>
      <c r="AB17" s="481"/>
      <c r="AC17" s="481"/>
      <c r="AD17" s="481"/>
      <c r="AE17" s="481"/>
    </row>
    <row r="18" spans="2:33" s="381" customFormat="1" ht="18.649999999999999" customHeight="1">
      <c r="F18" s="440"/>
      <c r="G18" s="440"/>
      <c r="H18" s="440"/>
      <c r="I18" s="440"/>
      <c r="J18" s="440"/>
      <c r="K18" s="440"/>
      <c r="L18" s="440"/>
      <c r="M18" s="440"/>
      <c r="N18" s="440"/>
      <c r="O18" s="440"/>
      <c r="P18" s="440"/>
      <c r="Q18" s="440"/>
      <c r="R18" s="440"/>
      <c r="S18" s="440"/>
      <c r="T18" s="440"/>
      <c r="U18" s="440"/>
      <c r="V18" s="440"/>
      <c r="W18" s="440"/>
      <c r="X18" s="440"/>
      <c r="Y18" s="440"/>
      <c r="Z18" s="440"/>
      <c r="AA18" s="481"/>
      <c r="AB18" s="481"/>
      <c r="AC18" s="481"/>
      <c r="AD18" s="481"/>
      <c r="AE18" s="481"/>
    </row>
    <row r="19" spans="2:33" s="440" customFormat="1" ht="18.649999999999999" customHeight="1">
      <c r="C19" s="481"/>
      <c r="D19" s="481"/>
      <c r="E19" s="481"/>
      <c r="F19" s="481"/>
      <c r="G19" s="481"/>
      <c r="AA19" s="481"/>
      <c r="AB19" s="481"/>
      <c r="AC19" s="481"/>
      <c r="AD19" s="481"/>
      <c r="AE19" s="481"/>
      <c r="AF19" s="381"/>
      <c r="AG19" s="381"/>
    </row>
    <row r="20" spans="2:33" s="440" customFormat="1" ht="22">
      <c r="C20" s="481"/>
      <c r="D20" s="481"/>
      <c r="E20" s="481"/>
      <c r="F20" s="481"/>
      <c r="G20" s="481"/>
      <c r="AA20" s="483">
        <v>44713</v>
      </c>
      <c r="AB20" s="483"/>
      <c r="AC20" s="483"/>
      <c r="AD20" s="483"/>
      <c r="AE20" s="483"/>
      <c r="AF20" s="386"/>
      <c r="AG20" s="386"/>
    </row>
    <row r="21" spans="2:33" s="440" customFormat="1" ht="22">
      <c r="B21" s="440" t="s">
        <v>31</v>
      </c>
      <c r="C21" s="481"/>
      <c r="D21" s="481"/>
      <c r="E21" s="481"/>
      <c r="F21" s="481"/>
      <c r="G21" s="481"/>
      <c r="AA21" s="481" t="s">
        <v>35</v>
      </c>
      <c r="AB21" s="481"/>
      <c r="AC21" s="481"/>
      <c r="AD21" s="481"/>
      <c r="AE21" s="481"/>
      <c r="AF21" s="381"/>
      <c r="AG21" s="381"/>
    </row>
    <row r="22" spans="2:33" s="441" customFormat="1" ht="22">
      <c r="B22" s="441" t="s">
        <v>13</v>
      </c>
      <c r="C22" s="482"/>
      <c r="D22" s="482"/>
      <c r="E22" s="482"/>
      <c r="F22" s="482"/>
      <c r="G22" s="482"/>
      <c r="AA22" s="482" t="s">
        <v>7</v>
      </c>
      <c r="AB22" s="482"/>
      <c r="AC22" s="482"/>
      <c r="AD22" s="482"/>
      <c r="AE22" s="482"/>
      <c r="AF22" s="387"/>
      <c r="AG22" s="387"/>
    </row>
    <row r="23" spans="2:33" s="440" customFormat="1" ht="22">
      <c r="AC23" s="481"/>
      <c r="AD23" s="481"/>
      <c r="AE23" s="481"/>
      <c r="AF23" s="481"/>
      <c r="AG23" s="481"/>
    </row>
    <row r="24" spans="2:33" s="440" customFormat="1" ht="22">
      <c r="C24" s="440" t="s">
        <v>36</v>
      </c>
      <c r="AC24" s="483"/>
      <c r="AD24" s="483"/>
      <c r="AE24" s="483"/>
      <c r="AF24" s="483"/>
      <c r="AG24" s="483"/>
    </row>
    <row r="25" spans="2:33" ht="19.5">
      <c r="AC25" s="479"/>
      <c r="AD25" s="479"/>
      <c r="AE25" s="479"/>
      <c r="AF25" s="479"/>
      <c r="AG25" s="479"/>
    </row>
    <row r="26" spans="2:33" ht="19.5">
      <c r="AC26" s="480"/>
      <c r="AD26" s="480"/>
      <c r="AE26" s="480"/>
      <c r="AF26" s="480"/>
      <c r="AG26" s="480"/>
    </row>
  </sheetData>
  <mergeCells count="22">
    <mergeCell ref="AC25:AG25"/>
    <mergeCell ref="AC26:AG26"/>
    <mergeCell ref="C21:G21"/>
    <mergeCell ref="AA21:AE21"/>
    <mergeCell ref="C22:G22"/>
    <mergeCell ref="AA22:AE22"/>
    <mergeCell ref="AC23:AG23"/>
    <mergeCell ref="AC24:AG24"/>
    <mergeCell ref="AP1:AS1"/>
    <mergeCell ref="A15:B15"/>
    <mergeCell ref="C16:G16"/>
    <mergeCell ref="I16:M16"/>
    <mergeCell ref="C20:G20"/>
    <mergeCell ref="AA20:AE20"/>
    <mergeCell ref="A1:AG1"/>
    <mergeCell ref="AH1:AK1"/>
    <mergeCell ref="AL1:AO1"/>
    <mergeCell ref="C17:I17"/>
    <mergeCell ref="AA17:AE17"/>
    <mergeCell ref="AA18:AE18"/>
    <mergeCell ref="C19:G19"/>
    <mergeCell ref="AA19:AE19"/>
  </mergeCells>
  <pageMargins left="0.33854166666666669" right="0.25" top="0.33854166666666669" bottom="0.23020833333333332" header="0.3" footer="0.3"/>
  <pageSetup paperSize="9" scale="65" orientation="landscape" horizontalDpi="0" verticalDpi="0" r:id="rId1"/>
  <colBreaks count="1" manualBreakCount="1">
    <brk id="3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3:C15"/>
  <sheetViews>
    <sheetView workbookViewId="0">
      <selection activeCell="C12" sqref="C12:C13"/>
    </sheetView>
  </sheetViews>
  <sheetFormatPr defaultColWidth="8.7265625" defaultRowHeight="14.5"/>
  <cols>
    <col min="1" max="1" width="8.26953125" style="224" bestFit="1" customWidth="1"/>
    <col min="2" max="2" width="20.7265625" style="221" customWidth="1"/>
    <col min="3" max="3" width="58.7265625" style="221" bestFit="1" customWidth="1"/>
    <col min="4" max="16384" width="8.7265625" style="221"/>
  </cols>
  <sheetData>
    <row r="3" spans="1:3" ht="15.5">
      <c r="A3" s="223" t="s">
        <v>21</v>
      </c>
      <c r="B3" s="219" t="s">
        <v>22</v>
      </c>
      <c r="C3" s="222" t="s">
        <v>24</v>
      </c>
    </row>
    <row r="4" spans="1:3" ht="15.5">
      <c r="A4" s="220">
        <v>1</v>
      </c>
      <c r="B4" s="306" t="s">
        <v>35</v>
      </c>
      <c r="C4" s="308" t="s">
        <v>49</v>
      </c>
    </row>
    <row r="5" spans="1:3" ht="15.5">
      <c r="A5" s="220">
        <v>2</v>
      </c>
      <c r="B5" s="306" t="s">
        <v>47</v>
      </c>
      <c r="C5" s="308"/>
    </row>
    <row r="6" spans="1:3" ht="15.5">
      <c r="A6" s="220">
        <v>3</v>
      </c>
      <c r="B6" s="306" t="s">
        <v>31</v>
      </c>
      <c r="C6" s="308"/>
    </row>
    <row r="7" spans="1:3" ht="15.5">
      <c r="A7" s="220">
        <v>4</v>
      </c>
      <c r="B7" s="306" t="s">
        <v>48</v>
      </c>
      <c r="C7" s="308"/>
    </row>
    <row r="8" spans="1:3">
      <c r="A8" s="220">
        <v>5</v>
      </c>
      <c r="B8" s="307" t="s">
        <v>11</v>
      </c>
      <c r="C8" s="306"/>
    </row>
    <row r="9" spans="1:3">
      <c r="A9" s="220">
        <v>6</v>
      </c>
      <c r="B9" s="307" t="s">
        <v>18</v>
      </c>
      <c r="C9" s="306"/>
    </row>
    <row r="10" spans="1:3">
      <c r="A10" s="220">
        <v>7</v>
      </c>
      <c r="B10" s="307" t="s">
        <v>14</v>
      </c>
      <c r="C10" s="306" t="s">
        <v>41</v>
      </c>
    </row>
    <row r="11" spans="1:3">
      <c r="A11" s="220">
        <v>8</v>
      </c>
      <c r="B11" s="307" t="s">
        <v>3</v>
      </c>
      <c r="C11" s="306"/>
    </row>
    <row r="12" spans="1:3">
      <c r="A12" s="220">
        <v>9</v>
      </c>
      <c r="B12" s="307" t="s">
        <v>2</v>
      </c>
      <c r="C12" s="493" t="s">
        <v>55</v>
      </c>
    </row>
    <row r="13" spans="1:3">
      <c r="A13" s="220">
        <v>10</v>
      </c>
      <c r="B13" s="307" t="s">
        <v>17</v>
      </c>
      <c r="C13" s="494"/>
    </row>
    <row r="14" spans="1:3">
      <c r="A14" s="220">
        <v>11</v>
      </c>
      <c r="B14" s="307" t="s">
        <v>26</v>
      </c>
      <c r="C14" s="306" t="s">
        <v>53</v>
      </c>
    </row>
    <row r="15" spans="1:3">
      <c r="A15" s="220">
        <v>12</v>
      </c>
      <c r="B15" s="306" t="s">
        <v>27</v>
      </c>
      <c r="C15" s="306"/>
    </row>
  </sheetData>
  <mergeCells count="1">
    <mergeCell ref="C12:C1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S27"/>
  <sheetViews>
    <sheetView zoomScale="55" zoomScaleNormal="55" zoomScalePageLayoutView="70" workbookViewId="0">
      <selection activeCell="K16" sqref="K16"/>
    </sheetView>
  </sheetViews>
  <sheetFormatPr defaultColWidth="9.1796875" defaultRowHeight="15.5"/>
  <cols>
    <col min="1" max="1" width="5.453125" style="2" bestFit="1" customWidth="1"/>
    <col min="2" max="2" width="28.453125" style="2" bestFit="1" customWidth="1"/>
    <col min="3" max="33" width="5.26953125" style="2" customWidth="1"/>
    <col min="34" max="36" width="4.81640625" style="2" customWidth="1"/>
    <col min="37" max="37" width="8.26953125" style="2" customWidth="1"/>
    <col min="38" max="40" width="4.81640625" style="2" customWidth="1"/>
    <col min="41" max="41" width="9.7265625" style="2" bestFit="1" customWidth="1"/>
    <col min="42" max="16384" width="9.1796875" style="2"/>
  </cols>
  <sheetData>
    <row r="1" spans="1:45" ht="48" customHeight="1" thickBot="1">
      <c r="A1" s="460" t="s">
        <v>6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2"/>
      <c r="AH1" s="457" t="s">
        <v>38</v>
      </c>
      <c r="AI1" s="458"/>
      <c r="AJ1" s="458"/>
      <c r="AK1" s="459"/>
      <c r="AL1" s="451" t="s">
        <v>15</v>
      </c>
      <c r="AM1" s="452"/>
      <c r="AN1" s="452"/>
      <c r="AO1" s="453"/>
      <c r="AP1" s="451" t="s">
        <v>39</v>
      </c>
      <c r="AQ1" s="452"/>
      <c r="AR1" s="452"/>
      <c r="AS1" s="453"/>
    </row>
    <row r="2" spans="1:45" s="1" customFormat="1" ht="170.65" customHeight="1" thickBot="1">
      <c r="A2" s="20" t="s">
        <v>21</v>
      </c>
      <c r="B2" s="32" t="s">
        <v>32</v>
      </c>
      <c r="C2" s="35">
        <v>44470</v>
      </c>
      <c r="D2" s="36">
        <v>44471</v>
      </c>
      <c r="E2" s="36">
        <v>44472</v>
      </c>
      <c r="F2" s="37">
        <v>44473</v>
      </c>
      <c r="G2" s="37">
        <v>44474</v>
      </c>
      <c r="H2" s="37">
        <v>44475</v>
      </c>
      <c r="I2" s="37">
        <v>44476</v>
      </c>
      <c r="J2" s="37">
        <v>44477</v>
      </c>
      <c r="K2" s="36">
        <v>44478</v>
      </c>
      <c r="L2" s="36">
        <v>44479</v>
      </c>
      <c r="M2" s="37">
        <v>44480</v>
      </c>
      <c r="N2" s="37">
        <v>44481</v>
      </c>
      <c r="O2" s="37">
        <v>44482</v>
      </c>
      <c r="P2" s="37">
        <v>44483</v>
      </c>
      <c r="Q2" s="37">
        <v>44484</v>
      </c>
      <c r="R2" s="36">
        <v>44485</v>
      </c>
      <c r="S2" s="36">
        <v>44486</v>
      </c>
      <c r="T2" s="37">
        <v>44487</v>
      </c>
      <c r="U2" s="37">
        <v>44488</v>
      </c>
      <c r="V2" s="37">
        <v>44489</v>
      </c>
      <c r="W2" s="37">
        <v>44490</v>
      </c>
      <c r="X2" s="37">
        <v>44491</v>
      </c>
      <c r="Y2" s="36">
        <v>44492</v>
      </c>
      <c r="Z2" s="36">
        <v>44493</v>
      </c>
      <c r="AA2" s="37">
        <v>44494</v>
      </c>
      <c r="AB2" s="37">
        <v>44495</v>
      </c>
      <c r="AC2" s="37">
        <v>44496</v>
      </c>
      <c r="AD2" s="37">
        <v>44497</v>
      </c>
      <c r="AE2" s="36">
        <v>44498</v>
      </c>
      <c r="AF2" s="36">
        <v>44499</v>
      </c>
      <c r="AG2" s="136">
        <v>44500</v>
      </c>
      <c r="AH2" s="63" t="s">
        <v>4</v>
      </c>
      <c r="AI2" s="64" t="s">
        <v>1</v>
      </c>
      <c r="AJ2" s="139" t="s">
        <v>16</v>
      </c>
      <c r="AK2" s="143" t="s">
        <v>37</v>
      </c>
      <c r="AL2" s="142" t="s">
        <v>4</v>
      </c>
      <c r="AM2" s="64" t="s">
        <v>1</v>
      </c>
      <c r="AN2" s="139" t="s">
        <v>16</v>
      </c>
      <c r="AO2" s="143" t="s">
        <v>37</v>
      </c>
      <c r="AP2" s="142" t="s">
        <v>4</v>
      </c>
      <c r="AQ2" s="64" t="s">
        <v>1</v>
      </c>
      <c r="AR2" s="139" t="s">
        <v>16</v>
      </c>
      <c r="AS2" s="143" t="s">
        <v>37</v>
      </c>
    </row>
    <row r="3" spans="1:45" ht="24" customHeight="1">
      <c r="A3" s="21">
        <v>1</v>
      </c>
      <c r="B3" s="22" t="s">
        <v>11</v>
      </c>
      <c r="C3" s="5">
        <v>1</v>
      </c>
      <c r="D3" s="6"/>
      <c r="E3" s="6"/>
      <c r="F3" s="7" t="s">
        <v>23</v>
      </c>
      <c r="G3" s="7"/>
      <c r="H3" s="7"/>
      <c r="I3" s="7">
        <v>1</v>
      </c>
      <c r="J3" s="7"/>
      <c r="K3" s="8"/>
      <c r="L3" s="8"/>
      <c r="M3" s="7"/>
      <c r="N3" s="7"/>
      <c r="O3" s="7"/>
      <c r="P3" s="7">
        <v>1</v>
      </c>
      <c r="Q3" s="7"/>
      <c r="R3" s="8"/>
      <c r="S3" s="8"/>
      <c r="T3" s="7">
        <v>1</v>
      </c>
      <c r="U3" s="7"/>
      <c r="V3" s="7"/>
      <c r="W3" s="9">
        <v>1</v>
      </c>
      <c r="X3" s="9"/>
      <c r="Y3" s="6"/>
      <c r="Z3" s="6"/>
      <c r="AA3" s="9"/>
      <c r="AB3" s="9"/>
      <c r="AC3" s="9"/>
      <c r="AD3" s="9"/>
      <c r="AE3" s="6">
        <v>1</v>
      </c>
      <c r="AF3" s="8"/>
      <c r="AG3" s="133"/>
      <c r="AH3" s="71">
        <f>SUM(C3,F3:J3,M3:Q3,T3:X3,AA3:AD3)</f>
        <v>5</v>
      </c>
      <c r="AI3" s="14">
        <f>SUM(D3:E3,K3:L3,R3:S3,Y3:Z3,AE3:AG3)</f>
        <v>1</v>
      </c>
      <c r="AJ3" s="140">
        <v>1</v>
      </c>
      <c r="AK3" s="72">
        <f>SUM(AH3:AI3)*7+AJ3*4</f>
        <v>46</v>
      </c>
      <c r="AL3" s="10">
        <f>EYLÜL!AB3</f>
        <v>3</v>
      </c>
      <c r="AM3" s="14">
        <f>EYLÜL!AC3</f>
        <v>2</v>
      </c>
      <c r="AN3" s="140">
        <f>EYLÜL!AD3</f>
        <v>2</v>
      </c>
      <c r="AO3" s="72">
        <f>EYLÜL!AE3</f>
        <v>43</v>
      </c>
      <c r="AP3" s="10">
        <f>SUM(AH3,AL3)</f>
        <v>8</v>
      </c>
      <c r="AQ3" s="10">
        <f t="shared" ref="AQ3:AR3" si="0">SUM(AI3,AM3)</f>
        <v>3</v>
      </c>
      <c r="AR3" s="10">
        <f t="shared" si="0"/>
        <v>3</v>
      </c>
      <c r="AS3" s="10">
        <f>SUM(AK3,AO3)</f>
        <v>89</v>
      </c>
    </row>
    <row r="4" spans="1:45" ht="24" customHeight="1">
      <c r="A4" s="23">
        <v>2</v>
      </c>
      <c r="B4" s="24" t="s">
        <v>18</v>
      </c>
      <c r="C4" s="10"/>
      <c r="D4" s="11"/>
      <c r="E4" s="11"/>
      <c r="F4" s="12"/>
      <c r="G4" s="12"/>
      <c r="H4" s="12" t="s">
        <v>23</v>
      </c>
      <c r="I4" s="12"/>
      <c r="J4" s="12"/>
      <c r="K4" s="13">
        <v>1</v>
      </c>
      <c r="L4" s="13"/>
      <c r="M4" s="12"/>
      <c r="N4" s="12">
        <v>1</v>
      </c>
      <c r="O4" s="12" t="s">
        <v>23</v>
      </c>
      <c r="P4" s="12"/>
      <c r="Q4" s="12"/>
      <c r="R4" s="13">
        <v>1</v>
      </c>
      <c r="S4" s="13"/>
      <c r="T4" s="12" t="s">
        <v>23</v>
      </c>
      <c r="U4" s="12"/>
      <c r="V4" s="12"/>
      <c r="W4" s="12">
        <v>1</v>
      </c>
      <c r="X4" s="12"/>
      <c r="Y4" s="13"/>
      <c r="Z4" s="11"/>
      <c r="AA4" s="14"/>
      <c r="AB4" s="14"/>
      <c r="AC4" s="14">
        <v>1</v>
      </c>
      <c r="AD4" s="12"/>
      <c r="AE4" s="11"/>
      <c r="AF4" s="13"/>
      <c r="AG4" s="134">
        <v>1</v>
      </c>
      <c r="AH4" s="71">
        <f t="shared" ref="AH4:AH13" si="1">SUM(C4,F4:J4,M4:Q4,T4:X4,AA4:AD4)</f>
        <v>3</v>
      </c>
      <c r="AI4" s="14">
        <f t="shared" ref="AI4:AI13" si="2">SUM(D4:E4,K4:L4,R4:S4,Y4:Z4,AE4:AG4)</f>
        <v>3</v>
      </c>
      <c r="AJ4" s="140">
        <v>3</v>
      </c>
      <c r="AK4" s="72">
        <f t="shared" ref="AK4:AK13" si="3">SUM(AH4:AI4)*7+AJ4*4</f>
        <v>54</v>
      </c>
      <c r="AL4" s="10">
        <f>EYLÜL!AB4</f>
        <v>3</v>
      </c>
      <c r="AM4" s="14">
        <f>EYLÜL!AC4</f>
        <v>2</v>
      </c>
      <c r="AN4" s="140">
        <f>EYLÜL!AD4</f>
        <v>1</v>
      </c>
      <c r="AO4" s="72">
        <f>EYLÜL!AE4</f>
        <v>39</v>
      </c>
      <c r="AP4" s="10">
        <f t="shared" ref="AP4:AP13" si="4">SUM(AH4,AL4)</f>
        <v>6</v>
      </c>
      <c r="AQ4" s="10">
        <f t="shared" ref="AQ4:AQ13" si="5">SUM(AI4,AM4)</f>
        <v>5</v>
      </c>
      <c r="AR4" s="10">
        <f t="shared" ref="AR4:AR13" si="6">SUM(AJ4,AN4)</f>
        <v>4</v>
      </c>
      <c r="AS4" s="10">
        <f t="shared" ref="AS4:AS13" si="7">SUM(AK4,AO4)</f>
        <v>93</v>
      </c>
    </row>
    <row r="5" spans="1:45" ht="24" customHeight="1">
      <c r="A5" s="23">
        <v>3</v>
      </c>
      <c r="B5" s="24" t="s">
        <v>25</v>
      </c>
      <c r="C5" s="10"/>
      <c r="D5" s="11">
        <v>1</v>
      </c>
      <c r="E5" s="11"/>
      <c r="F5" s="12"/>
      <c r="G5" s="12">
        <v>1</v>
      </c>
      <c r="H5" s="12"/>
      <c r="I5" s="12"/>
      <c r="J5" s="12"/>
      <c r="K5" s="13"/>
      <c r="L5" s="13"/>
      <c r="M5" s="12" t="s">
        <v>23</v>
      </c>
      <c r="N5" s="12"/>
      <c r="O5" s="12"/>
      <c r="P5" s="12"/>
      <c r="Q5" s="12">
        <v>1</v>
      </c>
      <c r="R5" s="13"/>
      <c r="S5" s="13"/>
      <c r="T5" s="12"/>
      <c r="U5" s="12"/>
      <c r="V5" s="12"/>
      <c r="W5" s="14"/>
      <c r="X5" s="14"/>
      <c r="Y5" s="11">
        <v>1</v>
      </c>
      <c r="Z5" s="11"/>
      <c r="AA5" s="14"/>
      <c r="AB5" s="14">
        <v>1</v>
      </c>
      <c r="AC5" s="14"/>
      <c r="AD5" s="12">
        <v>1</v>
      </c>
      <c r="AE5" s="11"/>
      <c r="AF5" s="13"/>
      <c r="AG5" s="134"/>
      <c r="AH5" s="71">
        <f t="shared" si="1"/>
        <v>4</v>
      </c>
      <c r="AI5" s="14">
        <f t="shared" si="2"/>
        <v>2</v>
      </c>
      <c r="AJ5" s="140">
        <v>1</v>
      </c>
      <c r="AK5" s="72">
        <f t="shared" si="3"/>
        <v>46</v>
      </c>
      <c r="AL5" s="10">
        <f>EYLÜL!AB5</f>
        <v>3</v>
      </c>
      <c r="AM5" s="14">
        <f>EYLÜL!AC5</f>
        <v>1</v>
      </c>
      <c r="AN5" s="140">
        <f>EYLÜL!AD5</f>
        <v>2</v>
      </c>
      <c r="AO5" s="72">
        <f>EYLÜL!AE5</f>
        <v>36</v>
      </c>
      <c r="AP5" s="10">
        <f t="shared" si="4"/>
        <v>7</v>
      </c>
      <c r="AQ5" s="10">
        <f t="shared" si="5"/>
        <v>3</v>
      </c>
      <c r="AR5" s="10">
        <f t="shared" si="6"/>
        <v>3</v>
      </c>
      <c r="AS5" s="10">
        <f t="shared" si="7"/>
        <v>82</v>
      </c>
    </row>
    <row r="6" spans="1:45" ht="24" customHeight="1">
      <c r="A6" s="23">
        <v>4</v>
      </c>
      <c r="B6" s="24" t="s">
        <v>14</v>
      </c>
      <c r="C6" s="10"/>
      <c r="D6" s="11"/>
      <c r="E6" s="11">
        <v>1</v>
      </c>
      <c r="F6" s="12"/>
      <c r="G6" s="12"/>
      <c r="H6" s="12">
        <v>1</v>
      </c>
      <c r="I6" s="14"/>
      <c r="J6" s="14"/>
      <c r="K6" s="13"/>
      <c r="L6" s="13"/>
      <c r="M6" s="12">
        <v>1</v>
      </c>
      <c r="N6" s="12"/>
      <c r="O6" s="12"/>
      <c r="P6" s="12"/>
      <c r="Q6" s="12"/>
      <c r="R6" s="13"/>
      <c r="S6" s="13"/>
      <c r="T6" s="12"/>
      <c r="U6" s="12"/>
      <c r="V6" s="12">
        <v>1</v>
      </c>
      <c r="W6" s="14"/>
      <c r="X6" s="14"/>
      <c r="Y6" s="11"/>
      <c r="Z6" s="11">
        <v>1</v>
      </c>
      <c r="AA6" s="14"/>
      <c r="AB6" s="14"/>
      <c r="AC6" s="14">
        <v>1</v>
      </c>
      <c r="AD6" s="12"/>
      <c r="AE6" s="11"/>
      <c r="AF6" s="13"/>
      <c r="AG6" s="134"/>
      <c r="AH6" s="71">
        <f t="shared" si="1"/>
        <v>4</v>
      </c>
      <c r="AI6" s="14">
        <f t="shared" si="2"/>
        <v>2</v>
      </c>
      <c r="AJ6" s="140">
        <v>0</v>
      </c>
      <c r="AK6" s="72">
        <f t="shared" si="3"/>
        <v>42</v>
      </c>
      <c r="AL6" s="10">
        <f>EYLÜL!AB6</f>
        <v>5</v>
      </c>
      <c r="AM6" s="14">
        <f>EYLÜL!AC6</f>
        <v>0</v>
      </c>
      <c r="AN6" s="140">
        <f>EYLÜL!AD6</f>
        <v>0</v>
      </c>
      <c r="AO6" s="72">
        <f>EYLÜL!AE6</f>
        <v>35</v>
      </c>
      <c r="AP6" s="10">
        <f t="shared" si="4"/>
        <v>9</v>
      </c>
      <c r="AQ6" s="10">
        <f t="shared" si="5"/>
        <v>2</v>
      </c>
      <c r="AR6" s="10">
        <f t="shared" si="6"/>
        <v>0</v>
      </c>
      <c r="AS6" s="10">
        <f t="shared" si="7"/>
        <v>77</v>
      </c>
    </row>
    <row r="7" spans="1:45" ht="24" customHeight="1">
      <c r="A7" s="23">
        <v>5</v>
      </c>
      <c r="B7" s="24" t="s">
        <v>3</v>
      </c>
      <c r="C7" s="10">
        <v>1</v>
      </c>
      <c r="D7" s="11"/>
      <c r="E7" s="11"/>
      <c r="F7" s="12"/>
      <c r="G7" s="12"/>
      <c r="H7" s="12"/>
      <c r="I7" s="12">
        <v>1</v>
      </c>
      <c r="J7" s="12"/>
      <c r="K7" s="13"/>
      <c r="L7" s="13">
        <v>1</v>
      </c>
      <c r="M7" s="12"/>
      <c r="N7" s="12"/>
      <c r="O7" s="12"/>
      <c r="P7" s="12">
        <v>1</v>
      </c>
      <c r="Q7" s="12"/>
      <c r="R7" s="13"/>
      <c r="S7" s="13"/>
      <c r="T7" s="12"/>
      <c r="U7" s="12"/>
      <c r="V7" s="12"/>
      <c r="W7" s="14"/>
      <c r="X7" s="14">
        <v>1</v>
      </c>
      <c r="Y7" s="11"/>
      <c r="Z7" s="11"/>
      <c r="AA7" s="14"/>
      <c r="AB7" s="14" t="s">
        <v>23</v>
      </c>
      <c r="AC7" s="14"/>
      <c r="AD7" s="12"/>
      <c r="AE7" s="11"/>
      <c r="AF7" s="13">
        <v>1</v>
      </c>
      <c r="AG7" s="134"/>
      <c r="AH7" s="71">
        <f t="shared" si="1"/>
        <v>4</v>
      </c>
      <c r="AI7" s="14">
        <f t="shared" si="2"/>
        <v>2</v>
      </c>
      <c r="AJ7" s="140">
        <v>1</v>
      </c>
      <c r="AK7" s="72">
        <f t="shared" si="3"/>
        <v>46</v>
      </c>
      <c r="AL7" s="10">
        <f>EYLÜL!AB7</f>
        <v>4</v>
      </c>
      <c r="AM7" s="14">
        <f>EYLÜL!AC7</f>
        <v>1</v>
      </c>
      <c r="AN7" s="140">
        <f>EYLÜL!AD7</f>
        <v>2</v>
      </c>
      <c r="AO7" s="72">
        <f>EYLÜL!AE7</f>
        <v>43</v>
      </c>
      <c r="AP7" s="10">
        <f t="shared" si="4"/>
        <v>8</v>
      </c>
      <c r="AQ7" s="10">
        <f t="shared" si="5"/>
        <v>3</v>
      </c>
      <c r="AR7" s="10">
        <f t="shared" si="6"/>
        <v>3</v>
      </c>
      <c r="AS7" s="10">
        <f t="shared" si="7"/>
        <v>89</v>
      </c>
    </row>
    <row r="8" spans="1:45" ht="24" customHeight="1">
      <c r="A8" s="23">
        <v>6</v>
      </c>
      <c r="B8" s="24" t="s">
        <v>2</v>
      </c>
      <c r="C8" s="10"/>
      <c r="D8" s="11">
        <v>1</v>
      </c>
      <c r="E8" s="11"/>
      <c r="F8" s="12"/>
      <c r="G8" s="12">
        <v>1</v>
      </c>
      <c r="H8" s="12"/>
      <c r="I8" s="12"/>
      <c r="J8" s="12"/>
      <c r="K8" s="13"/>
      <c r="L8" s="13">
        <v>1</v>
      </c>
      <c r="M8" s="12"/>
      <c r="N8" s="12"/>
      <c r="O8" s="12"/>
      <c r="P8" s="12"/>
      <c r="Q8" s="12">
        <v>1</v>
      </c>
      <c r="R8" s="13"/>
      <c r="S8" s="13"/>
      <c r="T8" s="12"/>
      <c r="U8" s="12">
        <v>1</v>
      </c>
      <c r="V8" s="12"/>
      <c r="W8" s="12" t="s">
        <v>23</v>
      </c>
      <c r="X8" s="12"/>
      <c r="Y8" s="11"/>
      <c r="Z8" s="11"/>
      <c r="AA8" s="14"/>
      <c r="AB8" s="14">
        <v>1</v>
      </c>
      <c r="AC8" s="14"/>
      <c r="AD8" s="12"/>
      <c r="AE8" s="11"/>
      <c r="AF8" s="13"/>
      <c r="AG8" s="134"/>
      <c r="AH8" s="71">
        <f t="shared" si="1"/>
        <v>4</v>
      </c>
      <c r="AI8" s="14">
        <f t="shared" si="2"/>
        <v>2</v>
      </c>
      <c r="AJ8" s="140">
        <v>1</v>
      </c>
      <c r="AK8" s="72">
        <f t="shared" si="3"/>
        <v>46</v>
      </c>
      <c r="AL8" s="10">
        <f>EYLÜL!AB8</f>
        <v>4</v>
      </c>
      <c r="AM8" s="14">
        <f>EYLÜL!AC8</f>
        <v>1</v>
      </c>
      <c r="AN8" s="140">
        <f>EYLÜL!AD8</f>
        <v>2</v>
      </c>
      <c r="AO8" s="72">
        <f>EYLÜL!AE8</f>
        <v>43</v>
      </c>
      <c r="AP8" s="10">
        <f t="shared" si="4"/>
        <v>8</v>
      </c>
      <c r="AQ8" s="10">
        <f t="shared" si="5"/>
        <v>3</v>
      </c>
      <c r="AR8" s="10">
        <f t="shared" si="6"/>
        <v>3</v>
      </c>
      <c r="AS8" s="10">
        <f t="shared" si="7"/>
        <v>89</v>
      </c>
    </row>
    <row r="9" spans="1:45" ht="24" customHeight="1">
      <c r="A9" s="23">
        <v>7</v>
      </c>
      <c r="B9" s="24" t="s">
        <v>17</v>
      </c>
      <c r="C9" s="10"/>
      <c r="D9" s="11"/>
      <c r="E9" s="11"/>
      <c r="F9" s="12"/>
      <c r="G9" s="12"/>
      <c r="H9" s="12"/>
      <c r="I9" s="12"/>
      <c r="J9" s="12">
        <v>1</v>
      </c>
      <c r="K9" s="13"/>
      <c r="L9" s="13"/>
      <c r="M9" s="12"/>
      <c r="N9" s="12"/>
      <c r="O9" s="12">
        <v>1</v>
      </c>
      <c r="P9" s="12"/>
      <c r="Q9" s="12"/>
      <c r="R9" s="13"/>
      <c r="S9" s="13">
        <v>1</v>
      </c>
      <c r="T9" s="12"/>
      <c r="U9" s="12" t="s">
        <v>23</v>
      </c>
      <c r="V9" s="12"/>
      <c r="W9" s="14"/>
      <c r="X9" s="14">
        <v>1</v>
      </c>
      <c r="Y9" s="11"/>
      <c r="Z9" s="11"/>
      <c r="AA9" s="14" t="s">
        <v>23</v>
      </c>
      <c r="AB9" s="14"/>
      <c r="AC9" s="14" t="s">
        <v>23</v>
      </c>
      <c r="AD9" s="12"/>
      <c r="AE9" s="11">
        <v>1</v>
      </c>
      <c r="AF9" s="13"/>
      <c r="AG9" s="134"/>
      <c r="AH9" s="71">
        <f t="shared" si="1"/>
        <v>3</v>
      </c>
      <c r="AI9" s="14">
        <f t="shared" si="2"/>
        <v>2</v>
      </c>
      <c r="AJ9" s="140">
        <v>3</v>
      </c>
      <c r="AK9" s="72">
        <f t="shared" si="3"/>
        <v>47</v>
      </c>
      <c r="AL9" s="10">
        <f>EYLÜL!AB9</f>
        <v>3</v>
      </c>
      <c r="AM9" s="14">
        <f>EYLÜL!AC9</f>
        <v>2</v>
      </c>
      <c r="AN9" s="140">
        <f>EYLÜL!AD9</f>
        <v>2</v>
      </c>
      <c r="AO9" s="72">
        <f>EYLÜL!AE9</f>
        <v>43</v>
      </c>
      <c r="AP9" s="10">
        <f t="shared" si="4"/>
        <v>6</v>
      </c>
      <c r="AQ9" s="10">
        <f t="shared" si="5"/>
        <v>4</v>
      </c>
      <c r="AR9" s="10">
        <f t="shared" si="6"/>
        <v>5</v>
      </c>
      <c r="AS9" s="10">
        <f t="shared" si="7"/>
        <v>90</v>
      </c>
    </row>
    <row r="10" spans="1:45" ht="24" customHeight="1">
      <c r="A10" s="23">
        <v>8</v>
      </c>
      <c r="B10" s="24" t="s">
        <v>26</v>
      </c>
      <c r="C10" s="10"/>
      <c r="D10" s="11"/>
      <c r="E10" s="11"/>
      <c r="F10" s="12">
        <v>1</v>
      </c>
      <c r="G10" s="12"/>
      <c r="H10" s="12"/>
      <c r="I10" s="12" t="s">
        <v>23</v>
      </c>
      <c r="J10" s="14"/>
      <c r="K10" s="11"/>
      <c r="L10" s="11"/>
      <c r="M10" s="12"/>
      <c r="N10" s="12"/>
      <c r="O10" s="12">
        <v>1</v>
      </c>
      <c r="P10" s="12"/>
      <c r="Q10" s="14"/>
      <c r="R10" s="11"/>
      <c r="S10" s="11"/>
      <c r="T10" s="12"/>
      <c r="U10" s="12"/>
      <c r="V10" s="12">
        <v>1</v>
      </c>
      <c r="W10" s="14"/>
      <c r="X10" s="14"/>
      <c r="Y10" s="11"/>
      <c r="Z10" s="11"/>
      <c r="AA10" s="12">
        <v>1</v>
      </c>
      <c r="AB10" s="12"/>
      <c r="AC10" s="14"/>
      <c r="AD10" s="12"/>
      <c r="AE10" s="11"/>
      <c r="AF10" s="13"/>
      <c r="AG10" s="134">
        <v>1</v>
      </c>
      <c r="AH10" s="71">
        <f t="shared" si="1"/>
        <v>4</v>
      </c>
      <c r="AI10" s="14">
        <f t="shared" si="2"/>
        <v>1</v>
      </c>
      <c r="AJ10" s="140">
        <v>1</v>
      </c>
      <c r="AK10" s="72">
        <f t="shared" si="3"/>
        <v>39</v>
      </c>
      <c r="AL10" s="10">
        <f>EYLÜL!AB10</f>
        <v>4</v>
      </c>
      <c r="AM10" s="14">
        <f>EYLÜL!AC10</f>
        <v>1</v>
      </c>
      <c r="AN10" s="140">
        <f>EYLÜL!AD10</f>
        <v>2</v>
      </c>
      <c r="AO10" s="72">
        <f>EYLÜL!AE10</f>
        <v>43</v>
      </c>
      <c r="AP10" s="10">
        <f t="shared" si="4"/>
        <v>8</v>
      </c>
      <c r="AQ10" s="10">
        <f t="shared" si="5"/>
        <v>2</v>
      </c>
      <c r="AR10" s="10">
        <f t="shared" si="6"/>
        <v>3</v>
      </c>
      <c r="AS10" s="10">
        <f t="shared" si="7"/>
        <v>82</v>
      </c>
    </row>
    <row r="11" spans="1:45" ht="24" customHeight="1">
      <c r="A11" s="23">
        <v>9</v>
      </c>
      <c r="B11" s="24" t="s">
        <v>27</v>
      </c>
      <c r="C11" s="10"/>
      <c r="D11" s="11"/>
      <c r="E11" s="11"/>
      <c r="F11" s="12">
        <v>1</v>
      </c>
      <c r="G11" s="12"/>
      <c r="H11" s="12"/>
      <c r="I11" s="12"/>
      <c r="J11" s="12">
        <v>1</v>
      </c>
      <c r="K11" s="13"/>
      <c r="L11" s="13"/>
      <c r="M11" s="12"/>
      <c r="N11" s="12">
        <v>1</v>
      </c>
      <c r="O11" s="12"/>
      <c r="P11" s="12" t="s">
        <v>23</v>
      </c>
      <c r="Q11" s="12"/>
      <c r="R11" s="13">
        <v>1</v>
      </c>
      <c r="S11" s="13"/>
      <c r="T11" s="12"/>
      <c r="U11" s="12"/>
      <c r="V11" s="12"/>
      <c r="W11" s="14"/>
      <c r="X11" s="14"/>
      <c r="Y11" s="11"/>
      <c r="Z11" s="11">
        <v>1</v>
      </c>
      <c r="AA11" s="14"/>
      <c r="AB11" s="14"/>
      <c r="AC11" s="14"/>
      <c r="AD11" s="12"/>
      <c r="AE11" s="11"/>
      <c r="AF11" s="13">
        <v>1</v>
      </c>
      <c r="AG11" s="134"/>
      <c r="AH11" s="71">
        <f t="shared" si="1"/>
        <v>3</v>
      </c>
      <c r="AI11" s="14">
        <f t="shared" si="2"/>
        <v>3</v>
      </c>
      <c r="AJ11" s="140">
        <v>1</v>
      </c>
      <c r="AK11" s="72">
        <f t="shared" si="3"/>
        <v>46</v>
      </c>
      <c r="AL11" s="10">
        <f>EYLÜL!AB11</f>
        <v>2</v>
      </c>
      <c r="AM11" s="14">
        <f>EYLÜL!AC11</f>
        <v>2</v>
      </c>
      <c r="AN11" s="140">
        <f>EYLÜL!AD11</f>
        <v>2</v>
      </c>
      <c r="AO11" s="72">
        <f>EYLÜL!AE11</f>
        <v>36</v>
      </c>
      <c r="AP11" s="10">
        <f t="shared" si="4"/>
        <v>5</v>
      </c>
      <c r="AQ11" s="10">
        <f t="shared" si="5"/>
        <v>5</v>
      </c>
      <c r="AR11" s="10">
        <f t="shared" si="6"/>
        <v>3</v>
      </c>
      <c r="AS11" s="10">
        <f t="shared" si="7"/>
        <v>82</v>
      </c>
    </row>
    <row r="12" spans="1:45" ht="24" customHeight="1">
      <c r="A12" s="23">
        <v>10</v>
      </c>
      <c r="B12" s="24" t="s">
        <v>19</v>
      </c>
      <c r="C12" s="10"/>
      <c r="D12" s="11"/>
      <c r="E12" s="11">
        <v>1</v>
      </c>
      <c r="F12" s="12"/>
      <c r="G12" s="12"/>
      <c r="H12" s="12"/>
      <c r="I12" s="12"/>
      <c r="J12" s="12"/>
      <c r="K12" s="13"/>
      <c r="L12" s="13"/>
      <c r="M12" s="12">
        <v>1</v>
      </c>
      <c r="N12" s="12"/>
      <c r="O12" s="12"/>
      <c r="P12" s="12"/>
      <c r="Q12" s="12"/>
      <c r="R12" s="13"/>
      <c r="S12" s="13"/>
      <c r="T12" s="12">
        <v>1</v>
      </c>
      <c r="U12" s="12"/>
      <c r="V12" s="12" t="s">
        <v>23</v>
      </c>
      <c r="W12" s="14"/>
      <c r="X12" s="14"/>
      <c r="Y12" s="11">
        <v>1</v>
      </c>
      <c r="Z12" s="11"/>
      <c r="AA12" s="14">
        <v>1</v>
      </c>
      <c r="AB12" s="14"/>
      <c r="AC12" s="14"/>
      <c r="AD12" s="12" t="s">
        <v>23</v>
      </c>
      <c r="AE12" s="11"/>
      <c r="AF12" s="13"/>
      <c r="AG12" s="134"/>
      <c r="AH12" s="71">
        <f t="shared" si="1"/>
        <v>3</v>
      </c>
      <c r="AI12" s="14">
        <f t="shared" si="2"/>
        <v>2</v>
      </c>
      <c r="AJ12" s="140">
        <v>2</v>
      </c>
      <c r="AK12" s="72">
        <f t="shared" si="3"/>
        <v>43</v>
      </c>
      <c r="AL12" s="10">
        <f>EYLÜL!AB12</f>
        <v>4</v>
      </c>
      <c r="AM12" s="14">
        <f>EYLÜL!AC12</f>
        <v>0</v>
      </c>
      <c r="AN12" s="140">
        <f>EYLÜL!AD12</f>
        <v>0</v>
      </c>
      <c r="AO12" s="72">
        <f>EYLÜL!AE12</f>
        <v>28</v>
      </c>
      <c r="AP12" s="10">
        <f t="shared" si="4"/>
        <v>7</v>
      </c>
      <c r="AQ12" s="10">
        <f t="shared" si="5"/>
        <v>2</v>
      </c>
      <c r="AR12" s="10">
        <f t="shared" si="6"/>
        <v>2</v>
      </c>
      <c r="AS12" s="10">
        <f t="shared" si="7"/>
        <v>71</v>
      </c>
    </row>
    <row r="13" spans="1:45" ht="24" customHeight="1" thickBot="1">
      <c r="A13" s="25">
        <v>11</v>
      </c>
      <c r="B13" s="26" t="s">
        <v>20</v>
      </c>
      <c r="C13" s="15"/>
      <c r="D13" s="16"/>
      <c r="E13" s="16"/>
      <c r="F13" s="17"/>
      <c r="G13" s="17" t="s">
        <v>23</v>
      </c>
      <c r="H13" s="17">
        <v>1</v>
      </c>
      <c r="I13" s="17"/>
      <c r="J13" s="17"/>
      <c r="K13" s="18">
        <v>1</v>
      </c>
      <c r="L13" s="18"/>
      <c r="M13" s="17"/>
      <c r="N13" s="17" t="s">
        <v>23</v>
      </c>
      <c r="O13" s="17"/>
      <c r="P13" s="17"/>
      <c r="Q13" s="17"/>
      <c r="R13" s="18"/>
      <c r="S13" s="18">
        <v>1</v>
      </c>
      <c r="T13" s="17"/>
      <c r="U13" s="17">
        <v>1</v>
      </c>
      <c r="V13" s="17"/>
      <c r="W13" s="19"/>
      <c r="X13" s="19"/>
      <c r="Y13" s="16"/>
      <c r="Z13" s="16"/>
      <c r="AA13" s="19"/>
      <c r="AB13" s="19"/>
      <c r="AC13" s="19"/>
      <c r="AD13" s="17">
        <v>1</v>
      </c>
      <c r="AE13" s="16"/>
      <c r="AF13" s="18"/>
      <c r="AG13" s="135"/>
      <c r="AH13" s="73">
        <f t="shared" si="1"/>
        <v>3</v>
      </c>
      <c r="AI13" s="19">
        <f t="shared" si="2"/>
        <v>2</v>
      </c>
      <c r="AJ13" s="141">
        <v>2</v>
      </c>
      <c r="AK13" s="74">
        <f t="shared" si="3"/>
        <v>43</v>
      </c>
      <c r="AL13" s="10">
        <f>EYLÜL!AB13</f>
        <v>3</v>
      </c>
      <c r="AM13" s="14">
        <f>EYLÜL!AC13</f>
        <v>0</v>
      </c>
      <c r="AN13" s="140">
        <f>EYLÜL!AD13</f>
        <v>3</v>
      </c>
      <c r="AO13" s="72">
        <f>EYLÜL!AE13</f>
        <v>33</v>
      </c>
      <c r="AP13" s="10">
        <f t="shared" si="4"/>
        <v>6</v>
      </c>
      <c r="AQ13" s="10">
        <f t="shared" si="5"/>
        <v>2</v>
      </c>
      <c r="AR13" s="10">
        <f t="shared" si="6"/>
        <v>5</v>
      </c>
      <c r="AS13" s="10">
        <f t="shared" si="7"/>
        <v>76</v>
      </c>
    </row>
    <row r="14" spans="1:45" ht="20" thickBot="1">
      <c r="A14" s="463" t="s">
        <v>0</v>
      </c>
      <c r="B14" s="464"/>
      <c r="C14" s="33">
        <f>SUM(C3:C13)</f>
        <v>2</v>
      </c>
      <c r="D14" s="33">
        <f t="shared" ref="D14:AG14" si="8">SUM(D3:D13)</f>
        <v>2</v>
      </c>
      <c r="E14" s="33">
        <f t="shared" si="8"/>
        <v>2</v>
      </c>
      <c r="F14" s="33">
        <f t="shared" si="8"/>
        <v>2</v>
      </c>
      <c r="G14" s="33">
        <f t="shared" si="8"/>
        <v>2</v>
      </c>
      <c r="H14" s="33">
        <f t="shared" si="8"/>
        <v>2</v>
      </c>
      <c r="I14" s="33">
        <f t="shared" si="8"/>
        <v>2</v>
      </c>
      <c r="J14" s="33">
        <f t="shared" si="8"/>
        <v>2</v>
      </c>
      <c r="K14" s="33">
        <f t="shared" si="8"/>
        <v>2</v>
      </c>
      <c r="L14" s="33">
        <f t="shared" si="8"/>
        <v>2</v>
      </c>
      <c r="M14" s="33">
        <f t="shared" si="8"/>
        <v>2</v>
      </c>
      <c r="N14" s="33">
        <f t="shared" si="8"/>
        <v>2</v>
      </c>
      <c r="O14" s="33">
        <f t="shared" si="8"/>
        <v>2</v>
      </c>
      <c r="P14" s="33">
        <f t="shared" si="8"/>
        <v>2</v>
      </c>
      <c r="Q14" s="33">
        <f t="shared" si="8"/>
        <v>2</v>
      </c>
      <c r="R14" s="33">
        <f t="shared" si="8"/>
        <v>2</v>
      </c>
      <c r="S14" s="33">
        <f t="shared" si="8"/>
        <v>2</v>
      </c>
      <c r="T14" s="33">
        <f t="shared" si="8"/>
        <v>2</v>
      </c>
      <c r="U14" s="33">
        <f t="shared" si="8"/>
        <v>2</v>
      </c>
      <c r="V14" s="33">
        <f t="shared" si="8"/>
        <v>2</v>
      </c>
      <c r="W14" s="33">
        <f t="shared" si="8"/>
        <v>2</v>
      </c>
      <c r="X14" s="33">
        <f t="shared" si="8"/>
        <v>2</v>
      </c>
      <c r="Y14" s="33">
        <f t="shared" si="8"/>
        <v>2</v>
      </c>
      <c r="Z14" s="33">
        <f t="shared" si="8"/>
        <v>2</v>
      </c>
      <c r="AA14" s="33">
        <f t="shared" si="8"/>
        <v>2</v>
      </c>
      <c r="AB14" s="33">
        <f t="shared" si="8"/>
        <v>2</v>
      </c>
      <c r="AC14" s="33">
        <f t="shared" si="8"/>
        <v>2</v>
      </c>
      <c r="AD14" s="33">
        <f t="shared" si="8"/>
        <v>2</v>
      </c>
      <c r="AE14" s="33">
        <f t="shared" si="8"/>
        <v>2</v>
      </c>
      <c r="AF14" s="33">
        <f t="shared" si="8"/>
        <v>2</v>
      </c>
      <c r="AG14" s="34">
        <f t="shared" si="8"/>
        <v>2</v>
      </c>
      <c r="AH14" s="145">
        <f>SUM(AH3:AH13)</f>
        <v>40</v>
      </c>
      <c r="AI14" s="146">
        <f t="shared" ref="AI14" si="9">SUM(AI3:AI13)</f>
        <v>22</v>
      </c>
      <c r="AJ14" s="147">
        <f t="shared" ref="AJ14:AK14" si="10">SUM(AJ3:AJ13)</f>
        <v>16</v>
      </c>
      <c r="AK14" s="144">
        <f t="shared" si="10"/>
        <v>498</v>
      </c>
      <c r="AL14" s="148">
        <f>SUM(AL3:AL13)</f>
        <v>38</v>
      </c>
      <c r="AM14" s="146">
        <f t="shared" ref="AM14:AO14" si="11">SUM(AM3:AM13)</f>
        <v>12</v>
      </c>
      <c r="AN14" s="147">
        <f t="shared" si="11"/>
        <v>18</v>
      </c>
      <c r="AO14" s="144">
        <f t="shared" si="11"/>
        <v>422</v>
      </c>
      <c r="AP14" s="148">
        <f>SUM(AP3:AP13)</f>
        <v>78</v>
      </c>
      <c r="AQ14" s="146">
        <f t="shared" ref="AQ14:AS14" si="12">SUM(AQ3:AQ13)</f>
        <v>34</v>
      </c>
      <c r="AR14" s="147">
        <f t="shared" si="12"/>
        <v>34</v>
      </c>
      <c r="AS14" s="144">
        <f t="shared" si="12"/>
        <v>920</v>
      </c>
    </row>
    <row r="15" spans="1:45" ht="35.25" customHeight="1"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5" ht="35.25" customHeight="1"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33" ht="35.25" customHeight="1"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2:33" ht="19.5">
      <c r="B18" s="27"/>
      <c r="C18" s="27"/>
      <c r="D18" s="27"/>
      <c r="E18" s="27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454" t="s">
        <v>9</v>
      </c>
      <c r="AB18" s="454"/>
      <c r="AC18" s="454"/>
      <c r="AD18" s="454"/>
      <c r="AE18" s="454"/>
      <c r="AF18" s="27"/>
      <c r="AG18" s="27"/>
    </row>
    <row r="19" spans="2:33" ht="19.5">
      <c r="B19" s="27"/>
      <c r="C19" s="27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454"/>
      <c r="AB19" s="454"/>
      <c r="AC19" s="454"/>
      <c r="AD19" s="454"/>
      <c r="AE19" s="454"/>
      <c r="AF19" s="27"/>
      <c r="AG19" s="27"/>
    </row>
    <row r="20" spans="2:33" s="3" customFormat="1" ht="21" customHeight="1">
      <c r="B20" s="28"/>
      <c r="C20" s="454"/>
      <c r="D20" s="454"/>
      <c r="E20" s="454"/>
      <c r="F20" s="454"/>
      <c r="G20" s="454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454"/>
      <c r="AB20" s="454"/>
      <c r="AC20" s="454"/>
      <c r="AD20" s="454"/>
      <c r="AE20" s="454"/>
      <c r="AF20" s="27"/>
      <c r="AG20" s="27"/>
    </row>
    <row r="21" spans="2:33" s="3" customFormat="1" ht="19.5">
      <c r="B21" s="28"/>
      <c r="C21" s="454"/>
      <c r="D21" s="454"/>
      <c r="E21" s="454"/>
      <c r="F21" s="454"/>
      <c r="G21" s="454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456">
        <v>44470</v>
      </c>
      <c r="AB21" s="456"/>
      <c r="AC21" s="456"/>
      <c r="AD21" s="456"/>
      <c r="AE21" s="456"/>
      <c r="AF21" s="30"/>
      <c r="AG21" s="30"/>
    </row>
    <row r="22" spans="2:33" s="3" customFormat="1" ht="19.5">
      <c r="B22" s="28" t="s">
        <v>31</v>
      </c>
      <c r="C22" s="454"/>
      <c r="D22" s="454"/>
      <c r="E22" s="454"/>
      <c r="F22" s="454"/>
      <c r="G22" s="454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454" t="s">
        <v>35</v>
      </c>
      <c r="AB22" s="454"/>
      <c r="AC22" s="454"/>
      <c r="AD22" s="454"/>
      <c r="AE22" s="454"/>
      <c r="AF22" s="27"/>
      <c r="AG22" s="27"/>
    </row>
    <row r="23" spans="2:33" s="4" customFormat="1" ht="19.5">
      <c r="B23" s="29" t="s">
        <v>13</v>
      </c>
      <c r="C23" s="455"/>
      <c r="D23" s="455"/>
      <c r="E23" s="455"/>
      <c r="F23" s="455"/>
      <c r="G23" s="455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455" t="s">
        <v>7</v>
      </c>
      <c r="AB23" s="455"/>
      <c r="AC23" s="455"/>
      <c r="AD23" s="455"/>
      <c r="AE23" s="455"/>
      <c r="AF23" s="31"/>
      <c r="AG23" s="31"/>
    </row>
    <row r="24" spans="2:33" s="3" customFormat="1" ht="19.5">
      <c r="AC24" s="454"/>
      <c r="AD24" s="454"/>
      <c r="AE24" s="454"/>
      <c r="AF24" s="454"/>
      <c r="AG24" s="454"/>
    </row>
    <row r="25" spans="2:33" s="3" customFormat="1" ht="19.5">
      <c r="C25" s="3" t="s">
        <v>36</v>
      </c>
      <c r="AC25" s="456"/>
      <c r="AD25" s="456"/>
      <c r="AE25" s="456"/>
      <c r="AF25" s="456"/>
      <c r="AG25" s="456"/>
    </row>
    <row r="26" spans="2:33" ht="19.5">
      <c r="AC26" s="454"/>
      <c r="AD26" s="454"/>
      <c r="AE26" s="454"/>
      <c r="AF26" s="454"/>
      <c r="AG26" s="454"/>
    </row>
    <row r="27" spans="2:33" ht="19.5">
      <c r="AC27" s="455"/>
      <c r="AD27" s="455"/>
      <c r="AE27" s="455"/>
      <c r="AF27" s="455"/>
      <c r="AG27" s="455"/>
    </row>
  </sheetData>
  <mergeCells count="19">
    <mergeCell ref="C22:G22"/>
    <mergeCell ref="C23:G23"/>
    <mergeCell ref="AC24:AG24"/>
    <mergeCell ref="A1:AG1"/>
    <mergeCell ref="A14:B14"/>
    <mergeCell ref="C20:G20"/>
    <mergeCell ref="C21:G21"/>
    <mergeCell ref="AA18:AE18"/>
    <mergeCell ref="AP1:AS1"/>
    <mergeCell ref="AC26:AG26"/>
    <mergeCell ref="AC27:AG27"/>
    <mergeCell ref="AA20:AE20"/>
    <mergeCell ref="AA19:AE19"/>
    <mergeCell ref="AA21:AE21"/>
    <mergeCell ref="AA22:AE22"/>
    <mergeCell ref="AA23:AE23"/>
    <mergeCell ref="AC25:AG25"/>
    <mergeCell ref="AL1:AO1"/>
    <mergeCell ref="AH1:AK1"/>
  </mergeCells>
  <pageMargins left="0.7" right="0.551339285714285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S25"/>
  <sheetViews>
    <sheetView zoomScale="55" zoomScaleNormal="55" zoomScaleSheetLayoutView="40" zoomScalePageLayoutView="55" workbookViewId="0">
      <selection activeCell="L11" sqref="L11"/>
    </sheetView>
  </sheetViews>
  <sheetFormatPr defaultColWidth="9.1796875" defaultRowHeight="15.5"/>
  <cols>
    <col min="1" max="1" width="5.453125" style="2" bestFit="1" customWidth="1"/>
    <col min="2" max="2" width="28.453125" style="2" bestFit="1" customWidth="1"/>
    <col min="3" max="33" width="5.26953125" style="2" customWidth="1"/>
    <col min="34" max="36" width="5.7265625" style="2" customWidth="1"/>
    <col min="37" max="37" width="8.54296875" style="2" customWidth="1"/>
    <col min="38" max="40" width="4.81640625" style="2" customWidth="1"/>
    <col min="41" max="41" width="9.7265625" style="2" bestFit="1" customWidth="1"/>
    <col min="42" max="16384" width="9.1796875" style="2"/>
  </cols>
  <sheetData>
    <row r="1" spans="1:45" ht="69.400000000000006" customHeight="1" thickBot="1">
      <c r="A1" s="460" t="s">
        <v>6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2"/>
      <c r="AH1" s="468" t="s">
        <v>38</v>
      </c>
      <c r="AI1" s="469"/>
      <c r="AJ1" s="469"/>
      <c r="AK1" s="470"/>
      <c r="AL1" s="471" t="s">
        <v>15</v>
      </c>
      <c r="AM1" s="469"/>
      <c r="AN1" s="469"/>
      <c r="AO1" s="470"/>
      <c r="AP1" s="471" t="s">
        <v>39</v>
      </c>
      <c r="AQ1" s="469"/>
      <c r="AR1" s="469"/>
      <c r="AS1" s="470"/>
    </row>
    <row r="2" spans="1:45" s="1" customFormat="1" ht="170.65" customHeight="1" thickBot="1">
      <c r="A2" s="48" t="s">
        <v>21</v>
      </c>
      <c r="B2" s="52" t="s">
        <v>34</v>
      </c>
      <c r="C2" s="58">
        <v>44501</v>
      </c>
      <c r="D2" s="49">
        <v>44502</v>
      </c>
      <c r="E2" s="49">
        <v>44503</v>
      </c>
      <c r="F2" s="49">
        <v>44504</v>
      </c>
      <c r="G2" s="49">
        <v>44505</v>
      </c>
      <c r="H2" s="50">
        <v>44506</v>
      </c>
      <c r="I2" s="50">
        <v>44507</v>
      </c>
      <c r="J2" s="49">
        <v>44508</v>
      </c>
      <c r="K2" s="49">
        <v>44509</v>
      </c>
      <c r="L2" s="49">
        <v>44510</v>
      </c>
      <c r="M2" s="49">
        <v>44511</v>
      </c>
      <c r="N2" s="50">
        <v>44512</v>
      </c>
      <c r="O2" s="50">
        <v>44513</v>
      </c>
      <c r="P2" s="50">
        <v>44514</v>
      </c>
      <c r="Q2" s="50">
        <v>44515</v>
      </c>
      <c r="R2" s="50">
        <v>44516</v>
      </c>
      <c r="S2" s="50">
        <v>44517</v>
      </c>
      <c r="T2" s="50">
        <v>44518</v>
      </c>
      <c r="U2" s="50">
        <v>44519</v>
      </c>
      <c r="V2" s="50">
        <v>44520</v>
      </c>
      <c r="W2" s="50">
        <v>44521</v>
      </c>
      <c r="X2" s="49">
        <v>44522</v>
      </c>
      <c r="Y2" s="49">
        <v>44523</v>
      </c>
      <c r="Z2" s="49">
        <v>44524</v>
      </c>
      <c r="AA2" s="49">
        <v>44525</v>
      </c>
      <c r="AB2" s="49">
        <v>44526</v>
      </c>
      <c r="AC2" s="50">
        <v>44527</v>
      </c>
      <c r="AD2" s="50">
        <v>44528</v>
      </c>
      <c r="AE2" s="49">
        <v>44529</v>
      </c>
      <c r="AF2" s="49">
        <v>44530</v>
      </c>
      <c r="AG2" s="51"/>
      <c r="AH2" s="164" t="s">
        <v>4</v>
      </c>
      <c r="AI2" s="165" t="s">
        <v>1</v>
      </c>
      <c r="AJ2" s="166" t="s">
        <v>16</v>
      </c>
      <c r="AK2" s="167" t="s">
        <v>37</v>
      </c>
      <c r="AL2" s="168" t="s">
        <v>4</v>
      </c>
      <c r="AM2" s="169" t="s">
        <v>1</v>
      </c>
      <c r="AN2" s="170" t="s">
        <v>16</v>
      </c>
      <c r="AO2" s="171" t="s">
        <v>37</v>
      </c>
      <c r="AP2" s="164" t="s">
        <v>4</v>
      </c>
      <c r="AQ2" s="165" t="s">
        <v>1</v>
      </c>
      <c r="AR2" s="166" t="s">
        <v>16</v>
      </c>
      <c r="AS2" s="213" t="s">
        <v>37</v>
      </c>
    </row>
    <row r="3" spans="1:45" ht="29.65" customHeight="1">
      <c r="A3" s="41">
        <v>1</v>
      </c>
      <c r="B3" s="53" t="s">
        <v>11</v>
      </c>
      <c r="C3" s="175">
        <v>1</v>
      </c>
      <c r="D3" s="176"/>
      <c r="E3" s="176"/>
      <c r="F3" s="177" t="s">
        <v>23</v>
      </c>
      <c r="G3" s="177"/>
      <c r="H3" s="178"/>
      <c r="I3" s="178"/>
      <c r="J3" s="177"/>
      <c r="K3" s="177">
        <v>1</v>
      </c>
      <c r="L3" s="177"/>
      <c r="M3" s="177"/>
      <c r="N3" s="178"/>
      <c r="O3" s="178"/>
      <c r="P3" s="178"/>
      <c r="Q3" s="178"/>
      <c r="R3" s="178"/>
      <c r="S3" s="178"/>
      <c r="T3" s="178"/>
      <c r="U3" s="178"/>
      <c r="V3" s="178"/>
      <c r="W3" s="179"/>
      <c r="X3" s="176"/>
      <c r="Y3" s="176"/>
      <c r="Z3" s="176">
        <v>1</v>
      </c>
      <c r="AA3" s="176"/>
      <c r="AB3" s="176"/>
      <c r="AC3" s="179">
        <v>1</v>
      </c>
      <c r="AD3" s="179"/>
      <c r="AE3" s="176"/>
      <c r="AF3" s="177"/>
      <c r="AG3" s="198"/>
      <c r="AH3" s="160">
        <f t="shared" ref="AH3:AH13" si="0">SUM(C3:G3,J3:M3,X3:AB3,AE3:AF3)</f>
        <v>3</v>
      </c>
      <c r="AI3" s="161">
        <f>SUM(H3:I3,W3,AC3:AD3)</f>
        <v>1</v>
      </c>
      <c r="AJ3" s="161">
        <v>1</v>
      </c>
      <c r="AK3" s="162">
        <f>SUM(AH3:AI3)*7+AJ3*4</f>
        <v>32</v>
      </c>
      <c r="AL3" s="151">
        <f>EKİM!AP3</f>
        <v>8</v>
      </c>
      <c r="AM3" s="163">
        <f>EKİM!AQ3</f>
        <v>3</v>
      </c>
      <c r="AN3" s="163">
        <f>EKİM!AR3</f>
        <v>3</v>
      </c>
      <c r="AO3" s="172">
        <f>EKİM!AS3</f>
        <v>89</v>
      </c>
      <c r="AP3" s="211">
        <f>SUM(AH3,AL3)</f>
        <v>11</v>
      </c>
      <c r="AQ3" s="9">
        <f t="shared" ref="AQ3:AS13" si="1">SUM(AI3,AM3)</f>
        <v>4</v>
      </c>
      <c r="AR3" s="9">
        <f t="shared" si="1"/>
        <v>4</v>
      </c>
      <c r="AS3" s="212">
        <f>SUM(AK3,AO3)</f>
        <v>121</v>
      </c>
    </row>
    <row r="4" spans="1:45" ht="29.65" customHeight="1">
      <c r="A4" s="23">
        <v>2</v>
      </c>
      <c r="B4" s="54" t="s">
        <v>18</v>
      </c>
      <c r="C4" s="180"/>
      <c r="D4" s="181"/>
      <c r="E4" s="181">
        <v>1</v>
      </c>
      <c r="F4" s="182"/>
      <c r="G4" s="182"/>
      <c r="H4" s="153">
        <v>1</v>
      </c>
      <c r="I4" s="153"/>
      <c r="J4" s="182"/>
      <c r="K4" s="182"/>
      <c r="L4" s="182"/>
      <c r="M4" s="182" t="s">
        <v>23</v>
      </c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82"/>
      <c r="Y4" s="182"/>
      <c r="Z4" s="181"/>
      <c r="AA4" s="181" t="s">
        <v>23</v>
      </c>
      <c r="AB4" s="181"/>
      <c r="AC4" s="183"/>
      <c r="AD4" s="153"/>
      <c r="AE4" s="181">
        <v>1</v>
      </c>
      <c r="AF4" s="182"/>
      <c r="AG4" s="199"/>
      <c r="AH4" s="137">
        <f t="shared" si="0"/>
        <v>2</v>
      </c>
      <c r="AI4" s="138">
        <f t="shared" ref="AI4:AI13" si="2">SUM(H4:I4,W4,AC4:AD4)</f>
        <v>1</v>
      </c>
      <c r="AJ4" s="138">
        <v>2</v>
      </c>
      <c r="AK4" s="156">
        <f t="shared" ref="AK4:AK13" si="3">SUM(AH4:AI4)*7+AJ4*4</f>
        <v>29</v>
      </c>
      <c r="AL4" s="150">
        <f>EKİM!AP4</f>
        <v>6</v>
      </c>
      <c r="AM4" s="152">
        <f>EKİM!AQ4</f>
        <v>5</v>
      </c>
      <c r="AN4" s="152">
        <f>EKİM!AR4</f>
        <v>4</v>
      </c>
      <c r="AO4" s="173">
        <f>EKİM!AS4</f>
        <v>93</v>
      </c>
      <c r="AP4" s="71">
        <f t="shared" ref="AP4:AP13" si="4">SUM(AH4,AL4)</f>
        <v>8</v>
      </c>
      <c r="AQ4" s="14">
        <f t="shared" si="1"/>
        <v>6</v>
      </c>
      <c r="AR4" s="14">
        <f t="shared" si="1"/>
        <v>6</v>
      </c>
      <c r="AS4" s="207">
        <f t="shared" si="1"/>
        <v>122</v>
      </c>
    </row>
    <row r="5" spans="1:45" ht="29.65" customHeight="1" thickBot="1">
      <c r="A5" s="25">
        <v>3</v>
      </c>
      <c r="B5" s="55" t="s">
        <v>25</v>
      </c>
      <c r="C5" s="184"/>
      <c r="D5" s="185" t="s">
        <v>23</v>
      </c>
      <c r="E5" s="185"/>
      <c r="F5" s="186"/>
      <c r="G5" s="186">
        <v>1</v>
      </c>
      <c r="H5" s="155"/>
      <c r="I5" s="155"/>
      <c r="J5" s="186">
        <v>1</v>
      </c>
      <c r="K5" s="186"/>
      <c r="L5" s="186"/>
      <c r="M5" s="186"/>
      <c r="N5" s="155"/>
      <c r="O5" s="155"/>
      <c r="P5" s="155"/>
      <c r="Q5" s="155"/>
      <c r="R5" s="155"/>
      <c r="S5" s="155"/>
      <c r="T5" s="155"/>
      <c r="U5" s="155"/>
      <c r="V5" s="155"/>
      <c r="W5" s="187"/>
      <c r="X5" s="185"/>
      <c r="Y5" s="185"/>
      <c r="Z5" s="185"/>
      <c r="AA5" s="185">
        <v>1</v>
      </c>
      <c r="AB5" s="185"/>
      <c r="AC5" s="187"/>
      <c r="AD5" s="155">
        <v>1</v>
      </c>
      <c r="AE5" s="185"/>
      <c r="AF5" s="186" t="s">
        <v>23</v>
      </c>
      <c r="AG5" s="200"/>
      <c r="AH5" s="137">
        <f t="shared" si="0"/>
        <v>3</v>
      </c>
      <c r="AI5" s="138">
        <f t="shared" si="2"/>
        <v>1</v>
      </c>
      <c r="AJ5" s="138">
        <v>2</v>
      </c>
      <c r="AK5" s="156">
        <f t="shared" si="3"/>
        <v>36</v>
      </c>
      <c r="AL5" s="150">
        <f>EKİM!AP5</f>
        <v>7</v>
      </c>
      <c r="AM5" s="152">
        <f>EKİM!AQ5</f>
        <v>3</v>
      </c>
      <c r="AN5" s="152">
        <f>EKİM!AR5</f>
        <v>3</v>
      </c>
      <c r="AO5" s="173">
        <f>EKİM!AS5</f>
        <v>82</v>
      </c>
      <c r="AP5" s="71">
        <f t="shared" si="4"/>
        <v>10</v>
      </c>
      <c r="AQ5" s="14">
        <f t="shared" si="1"/>
        <v>4</v>
      </c>
      <c r="AR5" s="14">
        <f t="shared" si="1"/>
        <v>5</v>
      </c>
      <c r="AS5" s="207">
        <f t="shared" si="1"/>
        <v>118</v>
      </c>
    </row>
    <row r="6" spans="1:45" ht="29.65" customHeight="1">
      <c r="A6" s="21">
        <v>4</v>
      </c>
      <c r="B6" s="56" t="s">
        <v>14</v>
      </c>
      <c r="C6" s="175"/>
      <c r="D6" s="176">
        <v>1</v>
      </c>
      <c r="E6" s="176"/>
      <c r="F6" s="177"/>
      <c r="G6" s="177"/>
      <c r="H6" s="178"/>
      <c r="I6" s="179"/>
      <c r="J6" s="176"/>
      <c r="K6" s="177"/>
      <c r="L6" s="177"/>
      <c r="M6" s="177"/>
      <c r="N6" s="178"/>
      <c r="O6" s="178"/>
      <c r="P6" s="178"/>
      <c r="Q6" s="178"/>
      <c r="R6" s="178"/>
      <c r="S6" s="178"/>
      <c r="T6" s="178"/>
      <c r="U6" s="178"/>
      <c r="V6" s="178"/>
      <c r="W6" s="179"/>
      <c r="X6" s="176"/>
      <c r="Y6" s="176"/>
      <c r="Z6" s="176">
        <v>1</v>
      </c>
      <c r="AA6" s="176"/>
      <c r="AB6" s="176"/>
      <c r="AC6" s="179"/>
      <c r="AD6" s="178"/>
      <c r="AE6" s="176"/>
      <c r="AF6" s="177">
        <v>1</v>
      </c>
      <c r="AG6" s="198"/>
      <c r="AH6" s="137">
        <f t="shared" si="0"/>
        <v>3</v>
      </c>
      <c r="AI6" s="138">
        <f t="shared" si="2"/>
        <v>0</v>
      </c>
      <c r="AJ6" s="138">
        <v>0</v>
      </c>
      <c r="AK6" s="156">
        <f t="shared" si="3"/>
        <v>21</v>
      </c>
      <c r="AL6" s="150">
        <f>EKİM!AP6</f>
        <v>9</v>
      </c>
      <c r="AM6" s="152">
        <f>EKİM!AQ6</f>
        <v>2</v>
      </c>
      <c r="AN6" s="152">
        <f>EKİM!AR6</f>
        <v>0</v>
      </c>
      <c r="AO6" s="173">
        <f>EKİM!AS6</f>
        <v>77</v>
      </c>
      <c r="AP6" s="71">
        <f t="shared" si="4"/>
        <v>12</v>
      </c>
      <c r="AQ6" s="14">
        <f t="shared" si="1"/>
        <v>2</v>
      </c>
      <c r="AR6" s="14">
        <f t="shared" si="1"/>
        <v>0</v>
      </c>
      <c r="AS6" s="207">
        <f t="shared" si="1"/>
        <v>98</v>
      </c>
    </row>
    <row r="7" spans="1:45" ht="29.65" customHeight="1" thickBot="1">
      <c r="A7" s="38">
        <v>5</v>
      </c>
      <c r="B7" s="57" t="s">
        <v>3</v>
      </c>
      <c r="C7" s="184">
        <v>1</v>
      </c>
      <c r="D7" s="185"/>
      <c r="E7" s="185"/>
      <c r="F7" s="186"/>
      <c r="G7" s="186"/>
      <c r="H7" s="155"/>
      <c r="I7" s="155"/>
      <c r="J7" s="186"/>
      <c r="K7" s="186">
        <v>1</v>
      </c>
      <c r="L7" s="186"/>
      <c r="M7" s="186"/>
      <c r="N7" s="155"/>
      <c r="O7" s="155"/>
      <c r="P7" s="155"/>
      <c r="Q7" s="155"/>
      <c r="R7" s="155"/>
      <c r="S7" s="155"/>
      <c r="T7" s="155"/>
      <c r="U7" s="155"/>
      <c r="V7" s="155"/>
      <c r="W7" s="187"/>
      <c r="X7" s="185">
        <v>1</v>
      </c>
      <c r="Y7" s="185"/>
      <c r="Z7" s="185" t="s">
        <v>23</v>
      </c>
      <c r="AA7" s="185"/>
      <c r="AB7" s="185"/>
      <c r="AC7" s="187">
        <v>1</v>
      </c>
      <c r="AD7" s="155"/>
      <c r="AE7" s="185"/>
      <c r="AF7" s="186"/>
      <c r="AG7" s="200"/>
      <c r="AH7" s="137">
        <f t="shared" si="0"/>
        <v>3</v>
      </c>
      <c r="AI7" s="138">
        <f t="shared" si="2"/>
        <v>1</v>
      </c>
      <c r="AJ7" s="138">
        <v>1</v>
      </c>
      <c r="AK7" s="156">
        <f t="shared" si="3"/>
        <v>32</v>
      </c>
      <c r="AL7" s="150">
        <f>EKİM!AP7</f>
        <v>8</v>
      </c>
      <c r="AM7" s="152">
        <f>EKİM!AQ7</f>
        <v>3</v>
      </c>
      <c r="AN7" s="152">
        <f>EKİM!AR7</f>
        <v>3</v>
      </c>
      <c r="AO7" s="173">
        <f>EKİM!AS7</f>
        <v>89</v>
      </c>
      <c r="AP7" s="71">
        <f t="shared" si="4"/>
        <v>11</v>
      </c>
      <c r="AQ7" s="14">
        <f t="shared" si="1"/>
        <v>4</v>
      </c>
      <c r="AR7" s="14">
        <f t="shared" si="1"/>
        <v>4</v>
      </c>
      <c r="AS7" s="207">
        <f t="shared" si="1"/>
        <v>121</v>
      </c>
    </row>
    <row r="8" spans="1:45" ht="29.65" customHeight="1">
      <c r="A8" s="41">
        <v>6</v>
      </c>
      <c r="B8" s="53" t="s">
        <v>2</v>
      </c>
      <c r="C8" s="175" t="s">
        <v>23</v>
      </c>
      <c r="D8" s="176"/>
      <c r="E8" s="176"/>
      <c r="F8" s="177">
        <v>1</v>
      </c>
      <c r="G8" s="177"/>
      <c r="H8" s="178"/>
      <c r="I8" s="178">
        <v>1</v>
      </c>
      <c r="J8" s="177"/>
      <c r="K8" s="177"/>
      <c r="L8" s="177">
        <v>1</v>
      </c>
      <c r="M8" s="177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7"/>
      <c r="Y8" s="176">
        <v>1</v>
      </c>
      <c r="Z8" s="176"/>
      <c r="AA8" s="176"/>
      <c r="AB8" s="176"/>
      <c r="AC8" s="179"/>
      <c r="AD8" s="178"/>
      <c r="AE8" s="176"/>
      <c r="AF8" s="177"/>
      <c r="AG8" s="198"/>
      <c r="AH8" s="137">
        <f t="shared" si="0"/>
        <v>3</v>
      </c>
      <c r="AI8" s="138">
        <f t="shared" si="2"/>
        <v>1</v>
      </c>
      <c r="AJ8" s="138">
        <v>1</v>
      </c>
      <c r="AK8" s="156">
        <f t="shared" si="3"/>
        <v>32</v>
      </c>
      <c r="AL8" s="150">
        <f>EKİM!AP8</f>
        <v>8</v>
      </c>
      <c r="AM8" s="152">
        <f>EKİM!AQ8</f>
        <v>3</v>
      </c>
      <c r="AN8" s="152">
        <f>EKİM!AR8</f>
        <v>3</v>
      </c>
      <c r="AO8" s="173">
        <f>EKİM!AS8</f>
        <v>89</v>
      </c>
      <c r="AP8" s="71">
        <f t="shared" si="4"/>
        <v>11</v>
      </c>
      <c r="AQ8" s="14">
        <f t="shared" si="1"/>
        <v>4</v>
      </c>
      <c r="AR8" s="14">
        <f t="shared" si="1"/>
        <v>4</v>
      </c>
      <c r="AS8" s="207">
        <f t="shared" si="1"/>
        <v>121</v>
      </c>
    </row>
    <row r="9" spans="1:45" ht="29.65" customHeight="1" thickBot="1">
      <c r="A9" s="25">
        <v>7</v>
      </c>
      <c r="B9" s="55" t="s">
        <v>17</v>
      </c>
      <c r="C9" s="184"/>
      <c r="D9" s="185"/>
      <c r="E9" s="185" t="s">
        <v>23</v>
      </c>
      <c r="F9" s="186"/>
      <c r="G9" s="186"/>
      <c r="H9" s="155"/>
      <c r="I9" s="155"/>
      <c r="J9" s="186">
        <v>1</v>
      </c>
      <c r="K9" s="186"/>
      <c r="L9" s="186"/>
      <c r="M9" s="186"/>
      <c r="N9" s="155"/>
      <c r="O9" s="155"/>
      <c r="P9" s="155"/>
      <c r="Q9" s="155"/>
      <c r="R9" s="155"/>
      <c r="S9" s="155"/>
      <c r="T9" s="155"/>
      <c r="U9" s="155"/>
      <c r="V9" s="155"/>
      <c r="W9" s="187"/>
      <c r="X9" s="185"/>
      <c r="Y9" s="185"/>
      <c r="Z9" s="185"/>
      <c r="AA9" s="185"/>
      <c r="AB9" s="185">
        <v>1</v>
      </c>
      <c r="AC9" s="187"/>
      <c r="AD9" s="155"/>
      <c r="AE9" s="185"/>
      <c r="AF9" s="186">
        <v>1</v>
      </c>
      <c r="AG9" s="200"/>
      <c r="AH9" s="137">
        <f t="shared" si="0"/>
        <v>3</v>
      </c>
      <c r="AI9" s="138">
        <f t="shared" si="2"/>
        <v>0</v>
      </c>
      <c r="AJ9" s="138">
        <v>1</v>
      </c>
      <c r="AK9" s="156">
        <f t="shared" si="3"/>
        <v>25</v>
      </c>
      <c r="AL9" s="150">
        <f>EKİM!AP9</f>
        <v>6</v>
      </c>
      <c r="AM9" s="152">
        <f>EKİM!AQ9</f>
        <v>4</v>
      </c>
      <c r="AN9" s="152">
        <f>EKİM!AR9</f>
        <v>5</v>
      </c>
      <c r="AO9" s="173">
        <f>EKİM!AS9</f>
        <v>90</v>
      </c>
      <c r="AP9" s="71">
        <f t="shared" si="4"/>
        <v>9</v>
      </c>
      <c r="AQ9" s="14">
        <f t="shared" si="1"/>
        <v>4</v>
      </c>
      <c r="AR9" s="14">
        <f t="shared" si="1"/>
        <v>6</v>
      </c>
      <c r="AS9" s="207">
        <f t="shared" si="1"/>
        <v>115</v>
      </c>
    </row>
    <row r="10" spans="1:45" ht="29.65" customHeight="1">
      <c r="A10" s="21">
        <v>8</v>
      </c>
      <c r="B10" s="56" t="s">
        <v>26</v>
      </c>
      <c r="C10" s="188"/>
      <c r="D10" s="189"/>
      <c r="E10" s="189"/>
      <c r="F10" s="190">
        <v>1</v>
      </c>
      <c r="G10" s="190"/>
      <c r="H10" s="191"/>
      <c r="I10" s="191"/>
      <c r="J10" s="189"/>
      <c r="K10" s="189"/>
      <c r="L10" s="189" t="s">
        <v>23</v>
      </c>
      <c r="M10" s="190"/>
      <c r="N10" s="191"/>
      <c r="O10" s="191"/>
      <c r="P10" s="191"/>
      <c r="Q10" s="192"/>
      <c r="R10" s="192"/>
      <c r="S10" s="192"/>
      <c r="T10" s="191"/>
      <c r="U10" s="191"/>
      <c r="V10" s="191"/>
      <c r="W10" s="192"/>
      <c r="X10" s="189" t="s">
        <v>23</v>
      </c>
      <c r="Y10" s="189"/>
      <c r="Z10" s="189"/>
      <c r="AA10" s="190"/>
      <c r="AB10" s="190">
        <v>1</v>
      </c>
      <c r="AC10" s="192"/>
      <c r="AD10" s="191"/>
      <c r="AE10" s="189">
        <v>1</v>
      </c>
      <c r="AF10" s="190"/>
      <c r="AG10" s="201"/>
      <c r="AH10" s="137">
        <f t="shared" si="0"/>
        <v>3</v>
      </c>
      <c r="AI10" s="138">
        <f t="shared" si="2"/>
        <v>0</v>
      </c>
      <c r="AJ10" s="138">
        <v>2</v>
      </c>
      <c r="AK10" s="156">
        <f t="shared" si="3"/>
        <v>29</v>
      </c>
      <c r="AL10" s="150">
        <f>EKİM!AP10</f>
        <v>8</v>
      </c>
      <c r="AM10" s="152">
        <f>EKİM!AQ10</f>
        <v>2</v>
      </c>
      <c r="AN10" s="152">
        <f>EKİM!AR10</f>
        <v>3</v>
      </c>
      <c r="AO10" s="173">
        <f>EKİM!AS10</f>
        <v>82</v>
      </c>
      <c r="AP10" s="71">
        <f t="shared" si="4"/>
        <v>11</v>
      </c>
      <c r="AQ10" s="14">
        <f t="shared" si="1"/>
        <v>2</v>
      </c>
      <c r="AR10" s="14">
        <f t="shared" si="1"/>
        <v>5</v>
      </c>
      <c r="AS10" s="207">
        <f t="shared" si="1"/>
        <v>111</v>
      </c>
    </row>
    <row r="11" spans="1:45" ht="29.65" customHeight="1" thickBot="1">
      <c r="A11" s="38">
        <v>9</v>
      </c>
      <c r="B11" s="57" t="s">
        <v>27</v>
      </c>
      <c r="C11" s="193"/>
      <c r="D11" s="194"/>
      <c r="E11" s="194">
        <v>1</v>
      </c>
      <c r="F11" s="195"/>
      <c r="G11" s="195"/>
      <c r="H11" s="196">
        <v>1</v>
      </c>
      <c r="I11" s="196"/>
      <c r="J11" s="195"/>
      <c r="K11" s="195" t="s">
        <v>23</v>
      </c>
      <c r="L11" s="195"/>
      <c r="M11" s="195">
        <v>1</v>
      </c>
      <c r="N11" s="196"/>
      <c r="O11" s="196"/>
      <c r="P11" s="196"/>
      <c r="Q11" s="196"/>
      <c r="R11" s="196"/>
      <c r="S11" s="196"/>
      <c r="T11" s="196"/>
      <c r="U11" s="196"/>
      <c r="V11" s="196"/>
      <c r="W11" s="197"/>
      <c r="X11" s="194"/>
      <c r="Y11" s="194">
        <v>1</v>
      </c>
      <c r="Z11" s="194"/>
      <c r="AA11" s="194"/>
      <c r="AB11" s="194"/>
      <c r="AC11" s="197"/>
      <c r="AD11" s="196"/>
      <c r="AE11" s="194" t="s">
        <v>23</v>
      </c>
      <c r="AF11" s="195"/>
      <c r="AG11" s="202"/>
      <c r="AH11" s="137">
        <f t="shared" si="0"/>
        <v>3</v>
      </c>
      <c r="AI11" s="138">
        <f t="shared" si="2"/>
        <v>1</v>
      </c>
      <c r="AJ11" s="138">
        <v>2</v>
      </c>
      <c r="AK11" s="156">
        <f t="shared" si="3"/>
        <v>36</v>
      </c>
      <c r="AL11" s="150">
        <f>EKİM!AP11</f>
        <v>5</v>
      </c>
      <c r="AM11" s="152">
        <f>EKİM!AQ11</f>
        <v>5</v>
      </c>
      <c r="AN11" s="152">
        <f>EKİM!AR11</f>
        <v>3</v>
      </c>
      <c r="AO11" s="173">
        <f>EKİM!AS11</f>
        <v>82</v>
      </c>
      <c r="AP11" s="71">
        <f t="shared" si="4"/>
        <v>8</v>
      </c>
      <c r="AQ11" s="14">
        <f t="shared" si="1"/>
        <v>6</v>
      </c>
      <c r="AR11" s="14">
        <f t="shared" si="1"/>
        <v>5</v>
      </c>
      <c r="AS11" s="207">
        <f t="shared" si="1"/>
        <v>118</v>
      </c>
    </row>
    <row r="12" spans="1:45" ht="29.65" customHeight="1">
      <c r="A12" s="41">
        <v>10</v>
      </c>
      <c r="B12" s="53" t="s">
        <v>19</v>
      </c>
      <c r="C12" s="175"/>
      <c r="D12" s="176">
        <v>1</v>
      </c>
      <c r="E12" s="176"/>
      <c r="F12" s="177"/>
      <c r="G12" s="177">
        <v>1</v>
      </c>
      <c r="H12" s="178"/>
      <c r="I12" s="178"/>
      <c r="J12" s="177" t="s">
        <v>23</v>
      </c>
      <c r="K12" s="177"/>
      <c r="L12" s="177"/>
      <c r="M12" s="177">
        <v>1</v>
      </c>
      <c r="N12" s="178"/>
      <c r="O12" s="178"/>
      <c r="P12" s="178"/>
      <c r="Q12" s="178"/>
      <c r="R12" s="178"/>
      <c r="S12" s="178"/>
      <c r="T12" s="178"/>
      <c r="U12" s="178"/>
      <c r="V12" s="178"/>
      <c r="W12" s="179"/>
      <c r="X12" s="176"/>
      <c r="Y12" s="176"/>
      <c r="Z12" s="176"/>
      <c r="AA12" s="176"/>
      <c r="AB12" s="176"/>
      <c r="AC12" s="179"/>
      <c r="AD12" s="178">
        <v>1</v>
      </c>
      <c r="AE12" s="176"/>
      <c r="AF12" s="177"/>
      <c r="AG12" s="198"/>
      <c r="AH12" s="137">
        <f t="shared" si="0"/>
        <v>3</v>
      </c>
      <c r="AI12" s="138">
        <f t="shared" si="2"/>
        <v>1</v>
      </c>
      <c r="AJ12" s="138">
        <v>1</v>
      </c>
      <c r="AK12" s="156">
        <f t="shared" si="3"/>
        <v>32</v>
      </c>
      <c r="AL12" s="150">
        <f>EKİM!AP12</f>
        <v>7</v>
      </c>
      <c r="AM12" s="152">
        <f>EKİM!AQ12</f>
        <v>2</v>
      </c>
      <c r="AN12" s="152">
        <f>EKİM!AR12</f>
        <v>2</v>
      </c>
      <c r="AO12" s="173">
        <f>EKİM!AS12</f>
        <v>71</v>
      </c>
      <c r="AP12" s="71">
        <f t="shared" si="4"/>
        <v>10</v>
      </c>
      <c r="AQ12" s="14">
        <f t="shared" si="1"/>
        <v>3</v>
      </c>
      <c r="AR12" s="14">
        <f t="shared" si="1"/>
        <v>3</v>
      </c>
      <c r="AS12" s="207">
        <f t="shared" si="1"/>
        <v>103</v>
      </c>
    </row>
    <row r="13" spans="1:45" ht="29.65" customHeight="1" thickBot="1">
      <c r="A13" s="25">
        <v>11</v>
      </c>
      <c r="B13" s="55" t="s">
        <v>20</v>
      </c>
      <c r="C13" s="184"/>
      <c r="D13" s="185"/>
      <c r="E13" s="185"/>
      <c r="F13" s="186"/>
      <c r="G13" s="186"/>
      <c r="H13" s="155"/>
      <c r="I13" s="155">
        <v>1</v>
      </c>
      <c r="J13" s="186"/>
      <c r="K13" s="186"/>
      <c r="L13" s="186">
        <v>1</v>
      </c>
      <c r="M13" s="186"/>
      <c r="N13" s="155"/>
      <c r="O13" s="155"/>
      <c r="P13" s="155"/>
      <c r="Q13" s="155"/>
      <c r="R13" s="155"/>
      <c r="S13" s="155"/>
      <c r="T13" s="155"/>
      <c r="U13" s="155"/>
      <c r="V13" s="155"/>
      <c r="W13" s="187"/>
      <c r="X13" s="185">
        <v>1</v>
      </c>
      <c r="Y13" s="185" t="s">
        <v>23</v>
      </c>
      <c r="Z13" s="185"/>
      <c r="AA13" s="185">
        <v>1</v>
      </c>
      <c r="AB13" s="185"/>
      <c r="AC13" s="187"/>
      <c r="AD13" s="155"/>
      <c r="AE13" s="185"/>
      <c r="AF13" s="186"/>
      <c r="AG13" s="200"/>
      <c r="AH13" s="137">
        <f t="shared" si="0"/>
        <v>3</v>
      </c>
      <c r="AI13" s="138">
        <f t="shared" si="2"/>
        <v>1</v>
      </c>
      <c r="AJ13" s="138">
        <v>1</v>
      </c>
      <c r="AK13" s="156">
        <f t="shared" si="3"/>
        <v>32</v>
      </c>
      <c r="AL13" s="150">
        <f>EKİM!AP13</f>
        <v>6</v>
      </c>
      <c r="AM13" s="152">
        <f>EKİM!AQ13</f>
        <v>2</v>
      </c>
      <c r="AN13" s="152">
        <f>EKİM!AR13</f>
        <v>5</v>
      </c>
      <c r="AO13" s="173">
        <f>EKİM!AS13</f>
        <v>76</v>
      </c>
      <c r="AP13" s="71">
        <f t="shared" si="4"/>
        <v>9</v>
      </c>
      <c r="AQ13" s="14">
        <f t="shared" si="1"/>
        <v>3</v>
      </c>
      <c r="AR13" s="14">
        <f t="shared" si="1"/>
        <v>6</v>
      </c>
      <c r="AS13" s="207">
        <f t="shared" si="1"/>
        <v>108</v>
      </c>
    </row>
    <row r="14" spans="1:45" s="149" customFormat="1" ht="29.65" customHeight="1" thickBot="1">
      <c r="A14" s="472" t="s">
        <v>0</v>
      </c>
      <c r="B14" s="473"/>
      <c r="C14" s="75">
        <f>SUM(C3:C13)</f>
        <v>2</v>
      </c>
      <c r="D14" s="76">
        <f t="shared" ref="D14:AG14" si="5">SUM(D3:D13)</f>
        <v>2</v>
      </c>
      <c r="E14" s="76">
        <f t="shared" si="5"/>
        <v>2</v>
      </c>
      <c r="F14" s="76">
        <f t="shared" si="5"/>
        <v>2</v>
      </c>
      <c r="G14" s="76">
        <f t="shared" si="5"/>
        <v>2</v>
      </c>
      <c r="H14" s="76">
        <f t="shared" si="5"/>
        <v>2</v>
      </c>
      <c r="I14" s="76">
        <f t="shared" si="5"/>
        <v>2</v>
      </c>
      <c r="J14" s="76">
        <f t="shared" si="5"/>
        <v>2</v>
      </c>
      <c r="K14" s="76">
        <f t="shared" si="5"/>
        <v>2</v>
      </c>
      <c r="L14" s="76">
        <f t="shared" si="5"/>
        <v>2</v>
      </c>
      <c r="M14" s="76">
        <f t="shared" si="5"/>
        <v>2</v>
      </c>
      <c r="N14" s="76">
        <f t="shared" si="5"/>
        <v>0</v>
      </c>
      <c r="O14" s="76">
        <f t="shared" si="5"/>
        <v>0</v>
      </c>
      <c r="P14" s="76">
        <f t="shared" si="5"/>
        <v>0</v>
      </c>
      <c r="Q14" s="76">
        <f t="shared" si="5"/>
        <v>0</v>
      </c>
      <c r="R14" s="76">
        <f t="shared" si="5"/>
        <v>0</v>
      </c>
      <c r="S14" s="76">
        <f t="shared" si="5"/>
        <v>0</v>
      </c>
      <c r="T14" s="76">
        <f t="shared" si="5"/>
        <v>0</v>
      </c>
      <c r="U14" s="76">
        <f t="shared" si="5"/>
        <v>0</v>
      </c>
      <c r="V14" s="76">
        <f t="shared" si="5"/>
        <v>0</v>
      </c>
      <c r="W14" s="76">
        <f t="shared" si="5"/>
        <v>0</v>
      </c>
      <c r="X14" s="76">
        <f t="shared" si="5"/>
        <v>2</v>
      </c>
      <c r="Y14" s="76">
        <f t="shared" si="5"/>
        <v>2</v>
      </c>
      <c r="Z14" s="76">
        <f t="shared" si="5"/>
        <v>2</v>
      </c>
      <c r="AA14" s="76">
        <f t="shared" si="5"/>
        <v>2</v>
      </c>
      <c r="AB14" s="76">
        <f t="shared" si="5"/>
        <v>2</v>
      </c>
      <c r="AC14" s="76">
        <f t="shared" si="5"/>
        <v>2</v>
      </c>
      <c r="AD14" s="76">
        <f t="shared" si="5"/>
        <v>2</v>
      </c>
      <c r="AE14" s="76">
        <f t="shared" si="5"/>
        <v>2</v>
      </c>
      <c r="AF14" s="76">
        <f t="shared" si="5"/>
        <v>2</v>
      </c>
      <c r="AG14" s="77">
        <f t="shared" si="5"/>
        <v>0</v>
      </c>
      <c r="AH14" s="154">
        <f>SUM(AH3:AH13)</f>
        <v>32</v>
      </c>
      <c r="AI14" s="155">
        <f t="shared" ref="AI14:AK14" si="6">SUM(AI3:AI13)</f>
        <v>8</v>
      </c>
      <c r="AJ14" s="155">
        <f>SUM(AJ3:AJ13)</f>
        <v>14</v>
      </c>
      <c r="AK14" s="157">
        <f t="shared" si="6"/>
        <v>336</v>
      </c>
      <c r="AL14" s="158">
        <f>SUM(AL3:AL13)</f>
        <v>78</v>
      </c>
      <c r="AM14" s="159">
        <f t="shared" ref="AM14:AO14" si="7">SUM(AM3:AM13)</f>
        <v>34</v>
      </c>
      <c r="AN14" s="159">
        <f t="shared" si="7"/>
        <v>34</v>
      </c>
      <c r="AO14" s="174">
        <f t="shared" si="7"/>
        <v>920</v>
      </c>
      <c r="AP14" s="208">
        <f>SUM(AP3:AP13)</f>
        <v>110</v>
      </c>
      <c r="AQ14" s="209">
        <f t="shared" ref="AQ14:AS14" si="8">SUM(AQ3:AQ13)</f>
        <v>42</v>
      </c>
      <c r="AR14" s="209">
        <f t="shared" si="8"/>
        <v>48</v>
      </c>
      <c r="AS14" s="210">
        <f t="shared" si="8"/>
        <v>1256</v>
      </c>
    </row>
    <row r="15" spans="1:45" ht="35.25" customHeight="1"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5" s="78" customFormat="1" ht="22"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466" t="s">
        <v>9</v>
      </c>
      <c r="AB16" s="466"/>
      <c r="AC16" s="466"/>
      <c r="AD16" s="466"/>
      <c r="AE16" s="466"/>
    </row>
    <row r="17" spans="2:33" s="78" customFormat="1" ht="22"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466"/>
      <c r="AB17" s="466"/>
      <c r="AC17" s="466"/>
      <c r="AD17" s="466"/>
      <c r="AE17" s="466"/>
    </row>
    <row r="18" spans="2:33" s="203" customFormat="1" ht="21" customHeight="1">
      <c r="C18" s="466"/>
      <c r="D18" s="466"/>
      <c r="E18" s="466"/>
      <c r="F18" s="466"/>
      <c r="G18" s="466"/>
      <c r="AA18" s="466"/>
      <c r="AB18" s="466"/>
      <c r="AC18" s="466"/>
      <c r="AD18" s="466"/>
      <c r="AE18" s="466"/>
      <c r="AF18" s="78"/>
      <c r="AG18" s="78"/>
    </row>
    <row r="19" spans="2:33" s="203" customFormat="1" ht="22">
      <c r="C19" s="466"/>
      <c r="D19" s="466"/>
      <c r="E19" s="466"/>
      <c r="F19" s="466"/>
      <c r="G19" s="466"/>
      <c r="AA19" s="465">
        <v>44501</v>
      </c>
      <c r="AB19" s="465"/>
      <c r="AC19" s="465"/>
      <c r="AD19" s="465"/>
      <c r="AE19" s="465"/>
      <c r="AF19" s="204"/>
      <c r="AG19" s="204"/>
    </row>
    <row r="20" spans="2:33" s="203" customFormat="1" ht="22">
      <c r="B20" s="203" t="s">
        <v>31</v>
      </c>
      <c r="C20" s="466"/>
      <c r="D20" s="466"/>
      <c r="E20" s="466"/>
      <c r="F20" s="466"/>
      <c r="G20" s="466"/>
      <c r="AA20" s="466" t="s">
        <v>35</v>
      </c>
      <c r="AB20" s="466"/>
      <c r="AC20" s="466"/>
      <c r="AD20" s="466"/>
      <c r="AE20" s="466"/>
      <c r="AF20" s="78"/>
      <c r="AG20" s="78"/>
    </row>
    <row r="21" spans="2:33" s="205" customFormat="1" ht="22">
      <c r="B21" s="205" t="s">
        <v>13</v>
      </c>
      <c r="C21" s="467"/>
      <c r="D21" s="467"/>
      <c r="E21" s="467"/>
      <c r="F21" s="467"/>
      <c r="G21" s="467"/>
      <c r="AA21" s="467" t="s">
        <v>7</v>
      </c>
      <c r="AB21" s="467"/>
      <c r="AC21" s="467"/>
      <c r="AD21" s="467"/>
      <c r="AE21" s="467"/>
      <c r="AF21" s="206"/>
      <c r="AG21" s="206"/>
    </row>
    <row r="22" spans="2:33" s="203" customFormat="1" ht="22">
      <c r="AC22" s="466"/>
      <c r="AD22" s="466"/>
      <c r="AE22" s="466"/>
      <c r="AF22" s="466"/>
      <c r="AG22" s="466"/>
    </row>
    <row r="23" spans="2:33" s="203" customFormat="1" ht="22">
      <c r="C23" s="203" t="s">
        <v>36</v>
      </c>
      <c r="AC23" s="465"/>
      <c r="AD23" s="465"/>
      <c r="AE23" s="465"/>
      <c r="AF23" s="465"/>
      <c r="AG23" s="465"/>
    </row>
    <row r="24" spans="2:33" ht="19.5">
      <c r="AC24" s="454"/>
      <c r="AD24" s="454"/>
      <c r="AE24" s="454"/>
      <c r="AF24" s="454"/>
      <c r="AG24" s="454"/>
    </row>
    <row r="25" spans="2:33" ht="19.5">
      <c r="AC25" s="455"/>
      <c r="AD25" s="455"/>
      <c r="AE25" s="455"/>
      <c r="AF25" s="455"/>
      <c r="AG25" s="455"/>
    </row>
  </sheetData>
  <mergeCells count="19">
    <mergeCell ref="AH1:AK1"/>
    <mergeCell ref="AL1:AO1"/>
    <mergeCell ref="AP1:AS1"/>
    <mergeCell ref="A14:B14"/>
    <mergeCell ref="AC22:AG22"/>
    <mergeCell ref="AA16:AE16"/>
    <mergeCell ref="AA17:AE17"/>
    <mergeCell ref="C18:G18"/>
    <mergeCell ref="AA18:AE18"/>
    <mergeCell ref="A1:AG1"/>
    <mergeCell ref="AC23:AG23"/>
    <mergeCell ref="AC24:AG24"/>
    <mergeCell ref="AC25:AG25"/>
    <mergeCell ref="C19:G19"/>
    <mergeCell ref="AA19:AE19"/>
    <mergeCell ref="C20:G20"/>
    <mergeCell ref="AA20:AE20"/>
    <mergeCell ref="C21:G21"/>
    <mergeCell ref="AA21:AE21"/>
  </mergeCells>
  <pageMargins left="0.7" right="0.7" top="0.51704545454545459" bottom="0.33648989898989901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S25"/>
  <sheetViews>
    <sheetView zoomScale="70" zoomScaleNormal="70" zoomScalePageLayoutView="55" workbookViewId="0">
      <selection activeCell="O7" sqref="O7"/>
    </sheetView>
  </sheetViews>
  <sheetFormatPr defaultColWidth="9.1796875" defaultRowHeight="15.5"/>
  <cols>
    <col min="1" max="1" width="5.453125" style="2" bestFit="1" customWidth="1"/>
    <col min="2" max="2" width="28.453125" style="2" bestFit="1" customWidth="1"/>
    <col min="3" max="33" width="5.26953125" style="2" customWidth="1"/>
    <col min="34" max="36" width="4.81640625" style="2" customWidth="1"/>
    <col min="37" max="37" width="8.54296875" style="2" customWidth="1"/>
    <col min="38" max="38" width="7.54296875" style="2" customWidth="1"/>
    <col min="39" max="40" width="4.81640625" style="2" customWidth="1"/>
    <col min="41" max="41" width="9.7265625" style="2" bestFit="1" customWidth="1"/>
    <col min="42" max="16384" width="9.1796875" style="2"/>
  </cols>
  <sheetData>
    <row r="1" spans="1:45" ht="58.9" customHeight="1" thickBot="1">
      <c r="A1" s="460" t="s">
        <v>6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2"/>
      <c r="AH1" s="468" t="s">
        <v>38</v>
      </c>
      <c r="AI1" s="469"/>
      <c r="AJ1" s="469"/>
      <c r="AK1" s="470"/>
      <c r="AL1" s="471" t="s">
        <v>15</v>
      </c>
      <c r="AM1" s="469"/>
      <c r="AN1" s="469"/>
      <c r="AO1" s="470"/>
      <c r="AP1" s="471" t="s">
        <v>39</v>
      </c>
      <c r="AQ1" s="469"/>
      <c r="AR1" s="469"/>
      <c r="AS1" s="470"/>
    </row>
    <row r="2" spans="1:45" s="1" customFormat="1" ht="170.65" customHeight="1" thickBot="1">
      <c r="A2" s="48" t="s">
        <v>21</v>
      </c>
      <c r="B2" s="52" t="s">
        <v>40</v>
      </c>
      <c r="C2" s="58">
        <v>44531</v>
      </c>
      <c r="D2" s="49">
        <v>44532</v>
      </c>
      <c r="E2" s="49">
        <v>44533</v>
      </c>
      <c r="F2" s="50">
        <v>44534</v>
      </c>
      <c r="G2" s="50">
        <v>44535</v>
      </c>
      <c r="H2" s="49">
        <v>44536</v>
      </c>
      <c r="I2" s="49">
        <v>44537</v>
      </c>
      <c r="J2" s="49">
        <v>44538</v>
      </c>
      <c r="K2" s="49">
        <v>44539</v>
      </c>
      <c r="L2" s="49">
        <v>44540</v>
      </c>
      <c r="M2" s="50">
        <v>44541</v>
      </c>
      <c r="N2" s="50">
        <v>44542</v>
      </c>
      <c r="O2" s="49">
        <v>44543</v>
      </c>
      <c r="P2" s="49">
        <v>44544</v>
      </c>
      <c r="Q2" s="49">
        <v>44545</v>
      </c>
      <c r="R2" s="49">
        <v>44546</v>
      </c>
      <c r="S2" s="49">
        <v>44547</v>
      </c>
      <c r="T2" s="50">
        <v>44548</v>
      </c>
      <c r="U2" s="50">
        <v>44549</v>
      </c>
      <c r="V2" s="49">
        <v>44550</v>
      </c>
      <c r="W2" s="49">
        <v>44551</v>
      </c>
      <c r="X2" s="49">
        <v>44552</v>
      </c>
      <c r="Y2" s="49">
        <v>44553</v>
      </c>
      <c r="Z2" s="49">
        <v>44554</v>
      </c>
      <c r="AA2" s="50">
        <v>44555</v>
      </c>
      <c r="AB2" s="50">
        <v>44556</v>
      </c>
      <c r="AC2" s="49">
        <v>44557</v>
      </c>
      <c r="AD2" s="49">
        <v>44558</v>
      </c>
      <c r="AE2" s="49">
        <v>44559</v>
      </c>
      <c r="AF2" s="49">
        <v>44560</v>
      </c>
      <c r="AG2" s="51">
        <v>44561</v>
      </c>
      <c r="AH2" s="164" t="s">
        <v>4</v>
      </c>
      <c r="AI2" s="165" t="s">
        <v>1</v>
      </c>
      <c r="AJ2" s="166" t="s">
        <v>16</v>
      </c>
      <c r="AK2" s="167" t="s">
        <v>37</v>
      </c>
      <c r="AL2" s="168" t="s">
        <v>4</v>
      </c>
      <c r="AM2" s="169" t="s">
        <v>1</v>
      </c>
      <c r="AN2" s="170" t="s">
        <v>16</v>
      </c>
      <c r="AO2" s="171" t="s">
        <v>37</v>
      </c>
      <c r="AP2" s="164" t="s">
        <v>4</v>
      </c>
      <c r="AQ2" s="165" t="s">
        <v>1</v>
      </c>
      <c r="AR2" s="166" t="s">
        <v>16</v>
      </c>
      <c r="AS2" s="213" t="s">
        <v>37</v>
      </c>
    </row>
    <row r="3" spans="1:45" ht="29.65" customHeight="1">
      <c r="A3" s="41">
        <v>1</v>
      </c>
      <c r="B3" s="53" t="s">
        <v>11</v>
      </c>
      <c r="C3" s="175"/>
      <c r="D3" s="176" t="s">
        <v>23</v>
      </c>
      <c r="E3" s="176"/>
      <c r="F3" s="178"/>
      <c r="G3" s="178">
        <v>1</v>
      </c>
      <c r="H3" s="177"/>
      <c r="I3" s="177">
        <v>1</v>
      </c>
      <c r="J3" s="177"/>
      <c r="K3" s="177"/>
      <c r="L3" s="177">
        <v>1</v>
      </c>
      <c r="M3" s="178"/>
      <c r="N3" s="178"/>
      <c r="O3" s="177">
        <v>1</v>
      </c>
      <c r="P3" s="177"/>
      <c r="Q3" s="177"/>
      <c r="R3" s="177"/>
      <c r="S3" s="177"/>
      <c r="T3" s="178"/>
      <c r="U3" s="178"/>
      <c r="V3" s="177"/>
      <c r="W3" s="176"/>
      <c r="X3" s="176">
        <v>1</v>
      </c>
      <c r="Y3" s="176"/>
      <c r="Z3" s="176"/>
      <c r="AA3" s="179"/>
      <c r="AB3" s="179"/>
      <c r="AC3" s="176"/>
      <c r="AD3" s="176" t="s">
        <v>23</v>
      </c>
      <c r="AE3" s="176"/>
      <c r="AF3" s="177"/>
      <c r="AG3" s="198"/>
      <c r="AH3" s="160">
        <f>SUM(C3:E3,H3:L3,O3:S3,V3:Z3,AC3:AG3)</f>
        <v>4</v>
      </c>
      <c r="AI3" s="161">
        <f>SUM(F3:G3,M3:N3,T3:U3,AA3:AB3)</f>
        <v>1</v>
      </c>
      <c r="AJ3" s="161">
        <v>2</v>
      </c>
      <c r="AK3" s="162">
        <f>SUM(AH3:AI3)*7+AJ3*4</f>
        <v>43</v>
      </c>
      <c r="AL3" s="211">
        <f>KASIM!AP3</f>
        <v>11</v>
      </c>
      <c r="AM3" s="9">
        <f>KASIM!AQ3</f>
        <v>4</v>
      </c>
      <c r="AN3" s="9">
        <f>KASIM!AR3</f>
        <v>4</v>
      </c>
      <c r="AO3" s="217">
        <f>KASIM!AS3</f>
        <v>121</v>
      </c>
      <c r="AP3" s="151">
        <f>SUM(AH3,AL3)</f>
        <v>15</v>
      </c>
      <c r="AQ3" s="163">
        <f t="shared" ref="AQ3:AS13" si="0">SUM(AI3,AM3)</f>
        <v>5</v>
      </c>
      <c r="AR3" s="163">
        <f t="shared" si="0"/>
        <v>6</v>
      </c>
      <c r="AS3" s="214">
        <f>SUM(AK3,AO3)</f>
        <v>164</v>
      </c>
    </row>
    <row r="4" spans="1:45" ht="29.65" customHeight="1">
      <c r="A4" s="23">
        <v>2</v>
      </c>
      <c r="B4" s="54" t="s">
        <v>18</v>
      </c>
      <c r="C4" s="180"/>
      <c r="D4" s="181"/>
      <c r="E4" s="181"/>
      <c r="F4" s="153">
        <v>1</v>
      </c>
      <c r="G4" s="153"/>
      <c r="H4" s="182"/>
      <c r="I4" s="182"/>
      <c r="J4" s="182"/>
      <c r="K4" s="182" t="s">
        <v>23</v>
      </c>
      <c r="L4" s="182"/>
      <c r="M4" s="153"/>
      <c r="N4" s="153"/>
      <c r="O4" s="182"/>
      <c r="P4" s="182"/>
      <c r="Q4" s="182">
        <v>1</v>
      </c>
      <c r="R4" s="182"/>
      <c r="S4" s="182"/>
      <c r="T4" s="153"/>
      <c r="U4" s="153"/>
      <c r="V4" s="182"/>
      <c r="W4" s="182"/>
      <c r="X4" s="182" t="s">
        <v>23</v>
      </c>
      <c r="Y4" s="182"/>
      <c r="Z4" s="181">
        <v>1</v>
      </c>
      <c r="AA4" s="183"/>
      <c r="AB4" s="183"/>
      <c r="AC4" s="181"/>
      <c r="AD4" s="182">
        <v>1</v>
      </c>
      <c r="AE4" s="181"/>
      <c r="AF4" s="182">
        <v>1</v>
      </c>
      <c r="AG4" s="199"/>
      <c r="AH4" s="160">
        <f t="shared" ref="AH4:AH13" si="1">SUM(C4:E4,H4:L4,O4:S4,V4:Z4,AC4:AG4)</f>
        <v>4</v>
      </c>
      <c r="AI4" s="161">
        <f t="shared" ref="AI4:AI13" si="2">SUM(F4:G4,M4:N4,T4:U4,AA4:AB4)</f>
        <v>1</v>
      </c>
      <c r="AJ4" s="138">
        <v>2</v>
      </c>
      <c r="AK4" s="156">
        <f t="shared" ref="AK4:AK13" si="3">SUM(AH4:AI4)*7+AJ4*4</f>
        <v>43</v>
      </c>
      <c r="AL4" s="211">
        <f>KASIM!AP4</f>
        <v>8</v>
      </c>
      <c r="AM4" s="9">
        <f>KASIM!AQ4</f>
        <v>6</v>
      </c>
      <c r="AN4" s="9">
        <f>KASIM!AR4</f>
        <v>6</v>
      </c>
      <c r="AO4" s="217">
        <f>KASIM!AS4</f>
        <v>122</v>
      </c>
      <c r="AP4" s="150">
        <f t="shared" ref="AP4:AP13" si="4">SUM(AH4,AL4)</f>
        <v>12</v>
      </c>
      <c r="AQ4" s="152">
        <f t="shared" si="0"/>
        <v>7</v>
      </c>
      <c r="AR4" s="152">
        <f t="shared" si="0"/>
        <v>8</v>
      </c>
      <c r="AS4" s="215">
        <f t="shared" si="0"/>
        <v>165</v>
      </c>
    </row>
    <row r="5" spans="1:45" ht="29.65" customHeight="1" thickBot="1">
      <c r="A5" s="25">
        <v>3</v>
      </c>
      <c r="B5" s="55" t="s">
        <v>25</v>
      </c>
      <c r="C5" s="184"/>
      <c r="D5" s="185">
        <v>1</v>
      </c>
      <c r="E5" s="185"/>
      <c r="F5" s="155"/>
      <c r="G5" s="155"/>
      <c r="H5" s="186">
        <v>1</v>
      </c>
      <c r="I5" s="186"/>
      <c r="J5" s="186" t="s">
        <v>23</v>
      </c>
      <c r="K5" s="186"/>
      <c r="L5" s="186"/>
      <c r="M5" s="155"/>
      <c r="N5" s="155">
        <v>1</v>
      </c>
      <c r="O5" s="186"/>
      <c r="P5" s="186"/>
      <c r="Q5" s="186"/>
      <c r="R5" s="186">
        <v>1</v>
      </c>
      <c r="S5" s="186"/>
      <c r="T5" s="155"/>
      <c r="U5" s="155"/>
      <c r="V5" s="186"/>
      <c r="W5" s="185"/>
      <c r="X5" s="185"/>
      <c r="Y5" s="185" t="s">
        <v>23</v>
      </c>
      <c r="Z5" s="185"/>
      <c r="AA5" s="187"/>
      <c r="AB5" s="187">
        <v>1</v>
      </c>
      <c r="AC5" s="185"/>
      <c r="AD5" s="186"/>
      <c r="AE5" s="185">
        <v>1</v>
      </c>
      <c r="AF5" s="186"/>
      <c r="AG5" s="200"/>
      <c r="AH5" s="160">
        <f t="shared" si="1"/>
        <v>4</v>
      </c>
      <c r="AI5" s="161">
        <f t="shared" si="2"/>
        <v>2</v>
      </c>
      <c r="AJ5" s="138">
        <v>2</v>
      </c>
      <c r="AK5" s="156">
        <f t="shared" si="3"/>
        <v>50</v>
      </c>
      <c r="AL5" s="211">
        <f>KASIM!AP5</f>
        <v>10</v>
      </c>
      <c r="AM5" s="9">
        <f>KASIM!AQ5</f>
        <v>4</v>
      </c>
      <c r="AN5" s="9">
        <f>KASIM!AR5</f>
        <v>5</v>
      </c>
      <c r="AO5" s="217">
        <f>KASIM!AS5</f>
        <v>118</v>
      </c>
      <c r="AP5" s="150">
        <f t="shared" si="4"/>
        <v>14</v>
      </c>
      <c r="AQ5" s="152">
        <f t="shared" si="0"/>
        <v>6</v>
      </c>
      <c r="AR5" s="152">
        <f t="shared" si="0"/>
        <v>7</v>
      </c>
      <c r="AS5" s="215">
        <f t="shared" si="0"/>
        <v>168</v>
      </c>
    </row>
    <row r="6" spans="1:45" ht="29.65" customHeight="1">
      <c r="A6" s="21">
        <v>4</v>
      </c>
      <c r="B6" s="56" t="s">
        <v>14</v>
      </c>
      <c r="C6" s="175"/>
      <c r="D6" s="176"/>
      <c r="E6" s="176"/>
      <c r="F6" s="178"/>
      <c r="G6" s="178"/>
      <c r="H6" s="177"/>
      <c r="I6" s="176">
        <v>1</v>
      </c>
      <c r="J6" s="176"/>
      <c r="K6" s="177"/>
      <c r="L6" s="176"/>
      <c r="M6" s="178"/>
      <c r="N6" s="178">
        <v>1</v>
      </c>
      <c r="O6" s="177"/>
      <c r="P6" s="177">
        <v>1</v>
      </c>
      <c r="Q6" s="177"/>
      <c r="R6" s="177"/>
      <c r="S6" s="177"/>
      <c r="T6" s="178"/>
      <c r="U6" s="178"/>
      <c r="V6" s="177"/>
      <c r="W6" s="176">
        <v>1</v>
      </c>
      <c r="X6" s="176"/>
      <c r="Y6" s="176"/>
      <c r="Z6" s="176"/>
      <c r="AA6" s="179"/>
      <c r="AB6" s="179"/>
      <c r="AC6" s="176"/>
      <c r="AD6" s="177">
        <v>1</v>
      </c>
      <c r="AE6" s="176"/>
      <c r="AF6" s="177"/>
      <c r="AG6" s="198"/>
      <c r="AH6" s="160">
        <f t="shared" si="1"/>
        <v>4</v>
      </c>
      <c r="AI6" s="161">
        <f t="shared" si="2"/>
        <v>1</v>
      </c>
      <c r="AJ6" s="138"/>
      <c r="AK6" s="156">
        <f t="shared" si="3"/>
        <v>35</v>
      </c>
      <c r="AL6" s="211">
        <f>KASIM!AP6</f>
        <v>12</v>
      </c>
      <c r="AM6" s="9">
        <f>KASIM!AQ6</f>
        <v>2</v>
      </c>
      <c r="AN6" s="9">
        <f>KASIM!AR6</f>
        <v>0</v>
      </c>
      <c r="AO6" s="217">
        <f>KASIM!AS6</f>
        <v>98</v>
      </c>
      <c r="AP6" s="150">
        <f t="shared" si="4"/>
        <v>16</v>
      </c>
      <c r="AQ6" s="152">
        <f t="shared" si="0"/>
        <v>3</v>
      </c>
      <c r="AR6" s="152">
        <f t="shared" si="0"/>
        <v>0</v>
      </c>
      <c r="AS6" s="215">
        <f t="shared" si="0"/>
        <v>133</v>
      </c>
    </row>
    <row r="7" spans="1:45" ht="29.65" customHeight="1" thickBot="1">
      <c r="A7" s="38">
        <v>5</v>
      </c>
      <c r="B7" s="57" t="s">
        <v>3</v>
      </c>
      <c r="C7" s="184"/>
      <c r="D7" s="185"/>
      <c r="E7" s="185"/>
      <c r="F7" s="155"/>
      <c r="G7" s="155"/>
      <c r="H7" s="186"/>
      <c r="I7" s="186" t="s">
        <v>23</v>
      </c>
      <c r="J7" s="186"/>
      <c r="K7" s="186"/>
      <c r="L7" s="186">
        <v>1</v>
      </c>
      <c r="M7" s="155"/>
      <c r="N7" s="155"/>
      <c r="O7" s="186">
        <v>1</v>
      </c>
      <c r="P7" s="186"/>
      <c r="Q7" s="186"/>
      <c r="R7" s="186"/>
      <c r="S7" s="186"/>
      <c r="T7" s="155"/>
      <c r="U7" s="155">
        <v>1</v>
      </c>
      <c r="V7" s="186"/>
      <c r="W7" s="185"/>
      <c r="X7" s="185">
        <v>1</v>
      </c>
      <c r="Y7" s="185"/>
      <c r="Z7" s="185"/>
      <c r="AA7" s="187"/>
      <c r="AB7" s="187"/>
      <c r="AC7" s="185">
        <v>1</v>
      </c>
      <c r="AD7" s="186"/>
      <c r="AE7" s="185" t="s">
        <v>23</v>
      </c>
      <c r="AF7" s="186"/>
      <c r="AG7" s="200"/>
      <c r="AH7" s="160">
        <f t="shared" si="1"/>
        <v>4</v>
      </c>
      <c r="AI7" s="161">
        <f t="shared" si="2"/>
        <v>1</v>
      </c>
      <c r="AJ7" s="138">
        <v>2</v>
      </c>
      <c r="AK7" s="156">
        <f t="shared" si="3"/>
        <v>43</v>
      </c>
      <c r="AL7" s="211">
        <f>KASIM!AP7</f>
        <v>11</v>
      </c>
      <c r="AM7" s="9">
        <f>KASIM!AQ7</f>
        <v>4</v>
      </c>
      <c r="AN7" s="9">
        <f>KASIM!AR7</f>
        <v>4</v>
      </c>
      <c r="AO7" s="217">
        <f>KASIM!AS7</f>
        <v>121</v>
      </c>
      <c r="AP7" s="150">
        <f t="shared" si="4"/>
        <v>15</v>
      </c>
      <c r="AQ7" s="152">
        <f t="shared" si="0"/>
        <v>5</v>
      </c>
      <c r="AR7" s="152">
        <f t="shared" si="0"/>
        <v>6</v>
      </c>
      <c r="AS7" s="215">
        <f t="shared" si="0"/>
        <v>164</v>
      </c>
    </row>
    <row r="8" spans="1:45" ht="29.65" customHeight="1">
      <c r="A8" s="41">
        <v>6</v>
      </c>
      <c r="B8" s="53" t="s">
        <v>2</v>
      </c>
      <c r="C8" s="175"/>
      <c r="D8" s="176">
        <v>1</v>
      </c>
      <c r="E8" s="176"/>
      <c r="F8" s="178"/>
      <c r="G8" s="178"/>
      <c r="H8" s="177"/>
      <c r="I8" s="177"/>
      <c r="J8" s="177">
        <v>1</v>
      </c>
      <c r="K8" s="177"/>
      <c r="L8" s="177"/>
      <c r="M8" s="178"/>
      <c r="N8" s="178"/>
      <c r="O8" s="177"/>
      <c r="P8" s="177"/>
      <c r="Q8" s="177"/>
      <c r="R8" s="177"/>
      <c r="S8" s="177">
        <v>1</v>
      </c>
      <c r="T8" s="178"/>
      <c r="U8" s="178">
        <v>1</v>
      </c>
      <c r="V8" s="177" t="s">
        <v>23</v>
      </c>
      <c r="W8" s="177"/>
      <c r="X8" s="177"/>
      <c r="Y8" s="176"/>
      <c r="Z8" s="176"/>
      <c r="AA8" s="179"/>
      <c r="AB8" s="179"/>
      <c r="AC8" s="176">
        <v>1</v>
      </c>
      <c r="AD8" s="177"/>
      <c r="AE8" s="176"/>
      <c r="AF8" s="177">
        <v>1</v>
      </c>
      <c r="AG8" s="198"/>
      <c r="AH8" s="160">
        <f t="shared" si="1"/>
        <v>5</v>
      </c>
      <c r="AI8" s="161">
        <f t="shared" si="2"/>
        <v>1</v>
      </c>
      <c r="AJ8" s="138">
        <v>1</v>
      </c>
      <c r="AK8" s="156">
        <f t="shared" si="3"/>
        <v>46</v>
      </c>
      <c r="AL8" s="211">
        <f>KASIM!AP8</f>
        <v>11</v>
      </c>
      <c r="AM8" s="9">
        <f>KASIM!AQ8</f>
        <v>4</v>
      </c>
      <c r="AN8" s="9">
        <f>KASIM!AR8</f>
        <v>4</v>
      </c>
      <c r="AO8" s="217">
        <f>KASIM!AS8</f>
        <v>121</v>
      </c>
      <c r="AP8" s="150">
        <f t="shared" si="4"/>
        <v>16</v>
      </c>
      <c r="AQ8" s="152">
        <f t="shared" si="0"/>
        <v>5</v>
      </c>
      <c r="AR8" s="152">
        <f t="shared" si="0"/>
        <v>5</v>
      </c>
      <c r="AS8" s="215">
        <f t="shared" si="0"/>
        <v>167</v>
      </c>
    </row>
    <row r="9" spans="1:45" ht="29.65" customHeight="1" thickBot="1">
      <c r="A9" s="25">
        <v>7</v>
      </c>
      <c r="B9" s="55" t="s">
        <v>17</v>
      </c>
      <c r="C9" s="184" t="s">
        <v>23</v>
      </c>
      <c r="D9" s="185"/>
      <c r="E9" s="185"/>
      <c r="F9" s="155"/>
      <c r="G9" s="155"/>
      <c r="H9" s="186">
        <v>1</v>
      </c>
      <c r="I9" s="186"/>
      <c r="J9" s="186"/>
      <c r="K9" s="186"/>
      <c r="L9" s="186"/>
      <c r="M9" s="155">
        <v>1</v>
      </c>
      <c r="N9" s="155"/>
      <c r="O9" s="186"/>
      <c r="P9" s="186"/>
      <c r="Q9" s="186" t="s">
        <v>23</v>
      </c>
      <c r="R9" s="186"/>
      <c r="S9" s="186"/>
      <c r="T9" s="155">
        <v>1</v>
      </c>
      <c r="U9" s="155"/>
      <c r="V9" s="186"/>
      <c r="W9" s="185">
        <v>1</v>
      </c>
      <c r="X9" s="185"/>
      <c r="Y9" s="185"/>
      <c r="Z9" s="185">
        <v>1</v>
      </c>
      <c r="AA9" s="187"/>
      <c r="AB9" s="187"/>
      <c r="AC9" s="185"/>
      <c r="AD9" s="186"/>
      <c r="AE9" s="185"/>
      <c r="AF9" s="186"/>
      <c r="AG9" s="200"/>
      <c r="AH9" s="160">
        <f t="shared" si="1"/>
        <v>3</v>
      </c>
      <c r="AI9" s="161">
        <f t="shared" si="2"/>
        <v>2</v>
      </c>
      <c r="AJ9" s="138">
        <v>2</v>
      </c>
      <c r="AK9" s="156">
        <f t="shared" si="3"/>
        <v>43</v>
      </c>
      <c r="AL9" s="211">
        <f>KASIM!AP9</f>
        <v>9</v>
      </c>
      <c r="AM9" s="9">
        <f>KASIM!AQ9</f>
        <v>4</v>
      </c>
      <c r="AN9" s="9">
        <f>KASIM!AR9</f>
        <v>6</v>
      </c>
      <c r="AO9" s="217">
        <f>KASIM!AS9</f>
        <v>115</v>
      </c>
      <c r="AP9" s="150">
        <f t="shared" si="4"/>
        <v>12</v>
      </c>
      <c r="AQ9" s="152">
        <f t="shared" si="0"/>
        <v>6</v>
      </c>
      <c r="AR9" s="152">
        <f t="shared" si="0"/>
        <v>8</v>
      </c>
      <c r="AS9" s="215">
        <f t="shared" si="0"/>
        <v>158</v>
      </c>
    </row>
    <row r="10" spans="1:45" ht="29.65" customHeight="1">
      <c r="A10" s="21">
        <v>8</v>
      </c>
      <c r="B10" s="56" t="s">
        <v>26</v>
      </c>
      <c r="C10" s="188"/>
      <c r="D10" s="189"/>
      <c r="E10" s="189">
        <v>1</v>
      </c>
      <c r="F10" s="191"/>
      <c r="G10" s="191"/>
      <c r="H10" s="190"/>
      <c r="I10" s="190"/>
      <c r="J10" s="189"/>
      <c r="K10" s="189"/>
      <c r="L10" s="189"/>
      <c r="M10" s="191"/>
      <c r="N10" s="191"/>
      <c r="O10" s="190" t="s">
        <v>23</v>
      </c>
      <c r="P10" s="190"/>
      <c r="Q10" s="189"/>
      <c r="R10" s="189">
        <v>1</v>
      </c>
      <c r="S10" s="189"/>
      <c r="T10" s="191">
        <v>1</v>
      </c>
      <c r="U10" s="191"/>
      <c r="V10" s="190"/>
      <c r="W10" s="189"/>
      <c r="X10" s="189"/>
      <c r="Y10" s="189">
        <v>1</v>
      </c>
      <c r="Z10" s="189"/>
      <c r="AA10" s="191">
        <v>1</v>
      </c>
      <c r="AB10" s="191"/>
      <c r="AC10" s="189"/>
      <c r="AD10" s="190"/>
      <c r="AE10" s="189"/>
      <c r="AF10" s="190"/>
      <c r="AG10" s="201"/>
      <c r="AH10" s="160">
        <f t="shared" si="1"/>
        <v>3</v>
      </c>
      <c r="AI10" s="161">
        <f t="shared" si="2"/>
        <v>2</v>
      </c>
      <c r="AJ10" s="138">
        <v>1</v>
      </c>
      <c r="AK10" s="156">
        <f t="shared" si="3"/>
        <v>39</v>
      </c>
      <c r="AL10" s="211">
        <f>KASIM!AP10</f>
        <v>11</v>
      </c>
      <c r="AM10" s="9">
        <f>KASIM!AQ10</f>
        <v>2</v>
      </c>
      <c r="AN10" s="9">
        <f>KASIM!AR10</f>
        <v>5</v>
      </c>
      <c r="AO10" s="217">
        <f>KASIM!AS10</f>
        <v>111</v>
      </c>
      <c r="AP10" s="150">
        <f t="shared" si="4"/>
        <v>14</v>
      </c>
      <c r="AQ10" s="152">
        <f t="shared" si="0"/>
        <v>4</v>
      </c>
      <c r="AR10" s="152">
        <f t="shared" si="0"/>
        <v>6</v>
      </c>
      <c r="AS10" s="215">
        <f t="shared" si="0"/>
        <v>150</v>
      </c>
    </row>
    <row r="11" spans="1:45" ht="29.65" customHeight="1" thickBot="1">
      <c r="A11" s="38">
        <v>9</v>
      </c>
      <c r="B11" s="57" t="s">
        <v>27</v>
      </c>
      <c r="C11" s="193">
        <v>1</v>
      </c>
      <c r="D11" s="194"/>
      <c r="E11" s="194"/>
      <c r="F11" s="196">
        <v>1</v>
      </c>
      <c r="G11" s="196"/>
      <c r="H11" s="195"/>
      <c r="I11" s="195"/>
      <c r="J11" s="195"/>
      <c r="K11" s="195">
        <v>1</v>
      </c>
      <c r="L11" s="195"/>
      <c r="M11" s="196"/>
      <c r="N11" s="196"/>
      <c r="O11" s="195"/>
      <c r="P11" s="195" t="s">
        <v>23</v>
      </c>
      <c r="Q11" s="195"/>
      <c r="R11" s="195"/>
      <c r="S11" s="195">
        <v>1</v>
      </c>
      <c r="T11" s="196"/>
      <c r="U11" s="196"/>
      <c r="V11" s="195">
        <v>1</v>
      </c>
      <c r="W11" s="194"/>
      <c r="X11" s="194"/>
      <c r="Y11" s="194"/>
      <c r="Z11" s="194"/>
      <c r="AA11" s="197">
        <v>1</v>
      </c>
      <c r="AB11" s="197"/>
      <c r="AC11" s="194" t="s">
        <v>23</v>
      </c>
      <c r="AD11" s="195"/>
      <c r="AE11" s="194"/>
      <c r="AF11" s="195"/>
      <c r="AG11" s="202"/>
      <c r="AH11" s="160">
        <f t="shared" si="1"/>
        <v>4</v>
      </c>
      <c r="AI11" s="161">
        <f t="shared" si="2"/>
        <v>2</v>
      </c>
      <c r="AJ11" s="138">
        <v>2</v>
      </c>
      <c r="AK11" s="156">
        <f t="shared" si="3"/>
        <v>50</v>
      </c>
      <c r="AL11" s="211">
        <f>KASIM!AP11</f>
        <v>8</v>
      </c>
      <c r="AM11" s="9">
        <f>KASIM!AQ11</f>
        <v>6</v>
      </c>
      <c r="AN11" s="9">
        <f>KASIM!AR11</f>
        <v>5</v>
      </c>
      <c r="AO11" s="217">
        <f>KASIM!AS11</f>
        <v>118</v>
      </c>
      <c r="AP11" s="150">
        <f t="shared" si="4"/>
        <v>12</v>
      </c>
      <c r="AQ11" s="152">
        <f t="shared" si="0"/>
        <v>8</v>
      </c>
      <c r="AR11" s="152">
        <f t="shared" si="0"/>
        <v>7</v>
      </c>
      <c r="AS11" s="215">
        <f t="shared" si="0"/>
        <v>168</v>
      </c>
    </row>
    <row r="12" spans="1:45" ht="29.65" customHeight="1">
      <c r="A12" s="41">
        <v>10</v>
      </c>
      <c r="B12" s="53" t="s">
        <v>19</v>
      </c>
      <c r="C12" s="175"/>
      <c r="D12" s="176"/>
      <c r="E12" s="176">
        <v>1</v>
      </c>
      <c r="F12" s="178"/>
      <c r="G12" s="178"/>
      <c r="H12" s="177" t="s">
        <v>23</v>
      </c>
      <c r="I12" s="177"/>
      <c r="J12" s="177">
        <v>1</v>
      </c>
      <c r="K12" s="177"/>
      <c r="L12" s="177"/>
      <c r="M12" s="178">
        <v>1</v>
      </c>
      <c r="N12" s="178"/>
      <c r="O12" s="177"/>
      <c r="P12" s="177"/>
      <c r="Q12" s="177">
        <v>1</v>
      </c>
      <c r="R12" s="177"/>
      <c r="S12" s="177"/>
      <c r="T12" s="178"/>
      <c r="U12" s="178"/>
      <c r="V12" s="177">
        <v>1</v>
      </c>
      <c r="W12" s="176"/>
      <c r="X12" s="176"/>
      <c r="Y12" s="176"/>
      <c r="Z12" s="176"/>
      <c r="AA12" s="179"/>
      <c r="AB12" s="179">
        <v>1</v>
      </c>
      <c r="AC12" s="176"/>
      <c r="AD12" s="177"/>
      <c r="AE12" s="176"/>
      <c r="AF12" s="177" t="s">
        <v>23</v>
      </c>
      <c r="AG12" s="198"/>
      <c r="AH12" s="160">
        <f t="shared" si="1"/>
        <v>4</v>
      </c>
      <c r="AI12" s="161">
        <f t="shared" si="2"/>
        <v>2</v>
      </c>
      <c r="AJ12" s="138">
        <v>2</v>
      </c>
      <c r="AK12" s="156">
        <f t="shared" si="3"/>
        <v>50</v>
      </c>
      <c r="AL12" s="211">
        <f>KASIM!AP12</f>
        <v>10</v>
      </c>
      <c r="AM12" s="9">
        <f>KASIM!AQ12</f>
        <v>3</v>
      </c>
      <c r="AN12" s="9">
        <f>KASIM!AR12</f>
        <v>3</v>
      </c>
      <c r="AO12" s="217">
        <f>KASIM!AS12</f>
        <v>103</v>
      </c>
      <c r="AP12" s="150">
        <f t="shared" si="4"/>
        <v>14</v>
      </c>
      <c r="AQ12" s="152">
        <f t="shared" si="0"/>
        <v>5</v>
      </c>
      <c r="AR12" s="152">
        <f t="shared" si="0"/>
        <v>5</v>
      </c>
      <c r="AS12" s="215">
        <f t="shared" si="0"/>
        <v>153</v>
      </c>
    </row>
    <row r="13" spans="1:45" ht="29.65" customHeight="1" thickBot="1">
      <c r="A13" s="25">
        <v>11</v>
      </c>
      <c r="B13" s="55" t="s">
        <v>20</v>
      </c>
      <c r="C13" s="184">
        <v>1</v>
      </c>
      <c r="D13" s="185"/>
      <c r="E13" s="185"/>
      <c r="F13" s="155"/>
      <c r="G13" s="155">
        <v>1</v>
      </c>
      <c r="H13" s="186"/>
      <c r="I13" s="186"/>
      <c r="J13" s="186"/>
      <c r="K13" s="186">
        <v>1</v>
      </c>
      <c r="L13" s="186"/>
      <c r="M13" s="155"/>
      <c r="N13" s="155"/>
      <c r="O13" s="186"/>
      <c r="P13" s="186">
        <v>1</v>
      </c>
      <c r="Q13" s="186"/>
      <c r="R13" s="186" t="s">
        <v>23</v>
      </c>
      <c r="S13" s="186"/>
      <c r="T13" s="155"/>
      <c r="U13" s="155"/>
      <c r="V13" s="186"/>
      <c r="W13" s="185" t="s">
        <v>23</v>
      </c>
      <c r="X13" s="185"/>
      <c r="Y13" s="185">
        <v>1</v>
      </c>
      <c r="Z13" s="185"/>
      <c r="AA13" s="187"/>
      <c r="AB13" s="187"/>
      <c r="AC13" s="185"/>
      <c r="AD13" s="186"/>
      <c r="AE13" s="185">
        <v>1</v>
      </c>
      <c r="AF13" s="186"/>
      <c r="AG13" s="200"/>
      <c r="AH13" s="160">
        <f t="shared" si="1"/>
        <v>5</v>
      </c>
      <c r="AI13" s="161">
        <f t="shared" si="2"/>
        <v>1</v>
      </c>
      <c r="AJ13" s="138">
        <v>2</v>
      </c>
      <c r="AK13" s="156">
        <f t="shared" si="3"/>
        <v>50</v>
      </c>
      <c r="AL13" s="211">
        <f>KASIM!AP13</f>
        <v>9</v>
      </c>
      <c r="AM13" s="9">
        <f>KASIM!AQ13</f>
        <v>3</v>
      </c>
      <c r="AN13" s="9">
        <f>KASIM!AR13</f>
        <v>6</v>
      </c>
      <c r="AO13" s="217">
        <f>KASIM!AS13</f>
        <v>108</v>
      </c>
      <c r="AP13" s="150">
        <f t="shared" si="4"/>
        <v>14</v>
      </c>
      <c r="AQ13" s="152">
        <f t="shared" si="0"/>
        <v>4</v>
      </c>
      <c r="AR13" s="152">
        <f t="shared" si="0"/>
        <v>8</v>
      </c>
      <c r="AS13" s="215">
        <f t="shared" si="0"/>
        <v>158</v>
      </c>
    </row>
    <row r="14" spans="1:45" s="149" customFormat="1" ht="29.65" customHeight="1" thickBot="1">
      <c r="A14" s="472" t="s">
        <v>0</v>
      </c>
      <c r="B14" s="473"/>
      <c r="C14" s="75">
        <f t="shared" ref="C14:AS14" si="5">SUM(C3:C13)</f>
        <v>2</v>
      </c>
      <c r="D14" s="76">
        <f t="shared" si="5"/>
        <v>2</v>
      </c>
      <c r="E14" s="76">
        <f t="shared" si="5"/>
        <v>2</v>
      </c>
      <c r="F14" s="76">
        <f t="shared" si="5"/>
        <v>2</v>
      </c>
      <c r="G14" s="76">
        <f t="shared" si="5"/>
        <v>2</v>
      </c>
      <c r="H14" s="76">
        <f t="shared" si="5"/>
        <v>2</v>
      </c>
      <c r="I14" s="76">
        <f t="shared" si="5"/>
        <v>2</v>
      </c>
      <c r="J14" s="76">
        <f t="shared" si="5"/>
        <v>2</v>
      </c>
      <c r="K14" s="76">
        <f t="shared" si="5"/>
        <v>2</v>
      </c>
      <c r="L14" s="76">
        <f t="shared" si="5"/>
        <v>2</v>
      </c>
      <c r="M14" s="76">
        <f t="shared" si="5"/>
        <v>2</v>
      </c>
      <c r="N14" s="76">
        <f t="shared" si="5"/>
        <v>2</v>
      </c>
      <c r="O14" s="76">
        <f t="shared" si="5"/>
        <v>2</v>
      </c>
      <c r="P14" s="76">
        <f t="shared" si="5"/>
        <v>2</v>
      </c>
      <c r="Q14" s="76">
        <f t="shared" si="5"/>
        <v>2</v>
      </c>
      <c r="R14" s="76">
        <f t="shared" si="5"/>
        <v>2</v>
      </c>
      <c r="S14" s="76">
        <f t="shared" si="5"/>
        <v>2</v>
      </c>
      <c r="T14" s="76">
        <f t="shared" si="5"/>
        <v>2</v>
      </c>
      <c r="U14" s="76">
        <f t="shared" si="5"/>
        <v>2</v>
      </c>
      <c r="V14" s="76">
        <f t="shared" si="5"/>
        <v>2</v>
      </c>
      <c r="W14" s="76">
        <f t="shared" si="5"/>
        <v>2</v>
      </c>
      <c r="X14" s="76">
        <f t="shared" si="5"/>
        <v>2</v>
      </c>
      <c r="Y14" s="76">
        <f t="shared" si="5"/>
        <v>2</v>
      </c>
      <c r="Z14" s="76">
        <f t="shared" si="5"/>
        <v>2</v>
      </c>
      <c r="AA14" s="76">
        <f t="shared" si="5"/>
        <v>2</v>
      </c>
      <c r="AB14" s="76">
        <f t="shared" si="5"/>
        <v>2</v>
      </c>
      <c r="AC14" s="76">
        <f t="shared" si="5"/>
        <v>2</v>
      </c>
      <c r="AD14" s="76">
        <f t="shared" si="5"/>
        <v>2</v>
      </c>
      <c r="AE14" s="76">
        <f t="shared" si="5"/>
        <v>2</v>
      </c>
      <c r="AF14" s="76">
        <f t="shared" si="5"/>
        <v>2</v>
      </c>
      <c r="AG14" s="77">
        <f t="shared" si="5"/>
        <v>0</v>
      </c>
      <c r="AH14" s="154">
        <f t="shared" si="5"/>
        <v>44</v>
      </c>
      <c r="AI14" s="155">
        <f t="shared" si="5"/>
        <v>16</v>
      </c>
      <c r="AJ14" s="155">
        <f t="shared" si="5"/>
        <v>18</v>
      </c>
      <c r="AK14" s="157">
        <f t="shared" si="5"/>
        <v>492</v>
      </c>
      <c r="AL14" s="208">
        <f t="shared" si="5"/>
        <v>110</v>
      </c>
      <c r="AM14" s="209">
        <f t="shared" si="5"/>
        <v>42</v>
      </c>
      <c r="AN14" s="209">
        <f t="shared" si="5"/>
        <v>48</v>
      </c>
      <c r="AO14" s="218">
        <f t="shared" si="5"/>
        <v>1256</v>
      </c>
      <c r="AP14" s="158">
        <f t="shared" si="5"/>
        <v>154</v>
      </c>
      <c r="AQ14" s="159">
        <f t="shared" si="5"/>
        <v>58</v>
      </c>
      <c r="AR14" s="159">
        <f t="shared" si="5"/>
        <v>66</v>
      </c>
      <c r="AS14" s="216">
        <f t="shared" si="5"/>
        <v>1748</v>
      </c>
    </row>
    <row r="15" spans="1:45" ht="35.25" customHeight="1">
      <c r="B15" s="234" t="s">
        <v>44</v>
      </c>
      <c r="C15" s="474" t="s">
        <v>46</v>
      </c>
      <c r="D15" s="474"/>
      <c r="E15" s="474"/>
      <c r="F15" s="474"/>
      <c r="G15" s="474"/>
      <c r="H15" s="235" t="s">
        <v>43</v>
      </c>
      <c r="I15" s="474" t="s">
        <v>45</v>
      </c>
      <c r="J15" s="474"/>
      <c r="K15" s="474"/>
      <c r="L15" s="474"/>
      <c r="M15" s="47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45" s="78" customFormat="1" ht="22">
      <c r="C16" s="466"/>
      <c r="D16" s="466"/>
      <c r="E16" s="466"/>
      <c r="F16" s="466"/>
      <c r="G16" s="466"/>
      <c r="H16" s="466"/>
      <c r="I16" s="466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466" t="s">
        <v>9</v>
      </c>
      <c r="AB16" s="466"/>
      <c r="AC16" s="466"/>
      <c r="AD16" s="466"/>
      <c r="AE16" s="466"/>
    </row>
    <row r="17" spans="2:33" s="78" customFormat="1" ht="19.899999999999999" customHeight="1"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25"/>
      <c r="Z17" s="225"/>
      <c r="AA17" s="466"/>
      <c r="AB17" s="466"/>
      <c r="AC17" s="466"/>
      <c r="AD17" s="466"/>
      <c r="AE17" s="466"/>
    </row>
    <row r="18" spans="2:33" s="225" customFormat="1" ht="19.899999999999999" customHeight="1">
      <c r="C18" s="466"/>
      <c r="D18" s="466"/>
      <c r="E18" s="466"/>
      <c r="F18" s="466"/>
      <c r="G18" s="466"/>
      <c r="AA18" s="466"/>
      <c r="AB18" s="466"/>
      <c r="AC18" s="466"/>
      <c r="AD18" s="466"/>
      <c r="AE18" s="466"/>
      <c r="AF18" s="78"/>
      <c r="AG18" s="78"/>
    </row>
    <row r="19" spans="2:33" s="225" customFormat="1" ht="22">
      <c r="C19" s="466"/>
      <c r="D19" s="466"/>
      <c r="E19" s="466"/>
      <c r="F19" s="466"/>
      <c r="G19" s="466"/>
      <c r="AA19" s="465">
        <v>44531</v>
      </c>
      <c r="AB19" s="465"/>
      <c r="AC19" s="465"/>
      <c r="AD19" s="465"/>
      <c r="AE19" s="465"/>
      <c r="AF19" s="204"/>
      <c r="AG19" s="204"/>
    </row>
    <row r="20" spans="2:33" s="225" customFormat="1" ht="22">
      <c r="B20" s="225" t="s">
        <v>31</v>
      </c>
      <c r="C20" s="466"/>
      <c r="D20" s="466"/>
      <c r="E20" s="466"/>
      <c r="F20" s="466"/>
      <c r="G20" s="466"/>
      <c r="AA20" s="466" t="s">
        <v>35</v>
      </c>
      <c r="AB20" s="466"/>
      <c r="AC20" s="466"/>
      <c r="AD20" s="466"/>
      <c r="AE20" s="466"/>
      <c r="AF20" s="78"/>
      <c r="AG20" s="78"/>
    </row>
    <row r="21" spans="2:33" s="226" customFormat="1" ht="22">
      <c r="B21" s="226" t="s">
        <v>13</v>
      </c>
      <c r="C21" s="467"/>
      <c r="D21" s="467"/>
      <c r="E21" s="467"/>
      <c r="F21" s="467"/>
      <c r="G21" s="467"/>
      <c r="AA21" s="467" t="s">
        <v>7</v>
      </c>
      <c r="AB21" s="467"/>
      <c r="AC21" s="467"/>
      <c r="AD21" s="467"/>
      <c r="AE21" s="467"/>
      <c r="AF21" s="206"/>
      <c r="AG21" s="206"/>
    </row>
    <row r="22" spans="2:33" s="225" customFormat="1" ht="22">
      <c r="AC22" s="466"/>
      <c r="AD22" s="466"/>
      <c r="AE22" s="466"/>
      <c r="AF22" s="466"/>
      <c r="AG22" s="466"/>
    </row>
    <row r="23" spans="2:33" s="225" customFormat="1" ht="22">
      <c r="C23" s="225" t="s">
        <v>36</v>
      </c>
      <c r="AC23" s="465"/>
      <c r="AD23" s="465"/>
      <c r="AE23" s="465"/>
      <c r="AF23" s="465"/>
      <c r="AG23" s="465"/>
    </row>
    <row r="24" spans="2:33" ht="19.5">
      <c r="AC24" s="454"/>
      <c r="AD24" s="454"/>
      <c r="AE24" s="454"/>
      <c r="AF24" s="454"/>
      <c r="AG24" s="454"/>
    </row>
    <row r="25" spans="2:33" ht="19.5">
      <c r="AC25" s="455"/>
      <c r="AD25" s="455"/>
      <c r="AE25" s="455"/>
      <c r="AF25" s="455"/>
      <c r="AG25" s="455"/>
    </row>
  </sheetData>
  <mergeCells count="22">
    <mergeCell ref="AH1:AK1"/>
    <mergeCell ref="AL1:AO1"/>
    <mergeCell ref="AP1:AS1"/>
    <mergeCell ref="A14:B14"/>
    <mergeCell ref="C16:I16"/>
    <mergeCell ref="AA16:AE16"/>
    <mergeCell ref="C15:G15"/>
    <mergeCell ref="I15:M15"/>
    <mergeCell ref="A1:AG1"/>
    <mergeCell ref="AC25:AG25"/>
    <mergeCell ref="AA17:AE17"/>
    <mergeCell ref="C18:G18"/>
    <mergeCell ref="AA18:AE18"/>
    <mergeCell ref="C19:G19"/>
    <mergeCell ref="AA19:AE19"/>
    <mergeCell ref="C20:G20"/>
    <mergeCell ref="AA20:AE20"/>
    <mergeCell ref="C21:G21"/>
    <mergeCell ref="AA21:AE21"/>
    <mergeCell ref="AC22:AG22"/>
    <mergeCell ref="AC23:AG23"/>
    <mergeCell ref="AC24:AG24"/>
  </mergeCells>
  <pageMargins left="0.50227272727272732" right="0.50227272727272732" top="0.52196969696969697" bottom="0.26590909090909093" header="0.3" footer="0.3"/>
  <pageSetup paperSize="9" scale="65" orientation="landscape" horizontalDpi="0" verticalDpi="0" r:id="rId1"/>
  <colBreaks count="1" manualBreakCount="1">
    <brk id="3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S27"/>
  <sheetViews>
    <sheetView zoomScale="70" zoomScaleNormal="70" zoomScalePageLayoutView="55" workbookViewId="0">
      <selection activeCell="AK14" sqref="AK14"/>
    </sheetView>
  </sheetViews>
  <sheetFormatPr defaultColWidth="9.1796875" defaultRowHeight="15.5"/>
  <cols>
    <col min="1" max="1" width="5.453125" style="2" bestFit="1" customWidth="1"/>
    <col min="2" max="2" width="28.453125" style="2" bestFit="1" customWidth="1"/>
    <col min="3" max="33" width="5.26953125" style="2" customWidth="1"/>
    <col min="34" max="36" width="4.81640625" style="2" customWidth="1"/>
    <col min="37" max="37" width="8.54296875" style="2" customWidth="1"/>
    <col min="38" max="38" width="7.54296875" style="2" customWidth="1"/>
    <col min="39" max="40" width="4.81640625" style="2" customWidth="1"/>
    <col min="41" max="41" width="9.7265625" style="2" bestFit="1" customWidth="1"/>
    <col min="42" max="16384" width="9.1796875" style="2"/>
  </cols>
  <sheetData>
    <row r="1" spans="1:45" ht="58.9" customHeight="1" thickBot="1">
      <c r="A1" s="460" t="s">
        <v>6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2"/>
      <c r="AH1" s="468" t="s">
        <v>38</v>
      </c>
      <c r="AI1" s="469"/>
      <c r="AJ1" s="469"/>
      <c r="AK1" s="469"/>
      <c r="AL1" s="475" t="s">
        <v>15</v>
      </c>
      <c r="AM1" s="476"/>
      <c r="AN1" s="476"/>
      <c r="AO1" s="477"/>
      <c r="AP1" s="475" t="s">
        <v>39</v>
      </c>
      <c r="AQ1" s="476"/>
      <c r="AR1" s="476"/>
      <c r="AS1" s="477"/>
    </row>
    <row r="2" spans="1:45" s="1" customFormat="1" ht="170.65" customHeight="1" thickBot="1">
      <c r="A2" s="48" t="s">
        <v>21</v>
      </c>
      <c r="B2" s="252" t="s">
        <v>42</v>
      </c>
      <c r="C2" s="50">
        <v>44562</v>
      </c>
      <c r="D2" s="50">
        <v>44563</v>
      </c>
      <c r="E2" s="49">
        <v>44564</v>
      </c>
      <c r="F2" s="49">
        <v>44565</v>
      </c>
      <c r="G2" s="49">
        <v>44566</v>
      </c>
      <c r="H2" s="49">
        <v>44567</v>
      </c>
      <c r="I2" s="49">
        <v>44568</v>
      </c>
      <c r="J2" s="50">
        <v>44569</v>
      </c>
      <c r="K2" s="50">
        <v>44570</v>
      </c>
      <c r="L2" s="49">
        <v>44571</v>
      </c>
      <c r="M2" s="49">
        <v>44572</v>
      </c>
      <c r="N2" s="49">
        <v>44573</v>
      </c>
      <c r="O2" s="49">
        <v>44574</v>
      </c>
      <c r="P2" s="49">
        <v>44575</v>
      </c>
      <c r="Q2" s="50">
        <v>44576</v>
      </c>
      <c r="R2" s="50">
        <v>44577</v>
      </c>
      <c r="S2" s="49">
        <v>44578</v>
      </c>
      <c r="T2" s="49">
        <v>44579</v>
      </c>
      <c r="U2" s="49">
        <v>44580</v>
      </c>
      <c r="V2" s="49">
        <v>44581</v>
      </c>
      <c r="W2" s="50">
        <v>44582</v>
      </c>
      <c r="X2" s="50">
        <v>44583</v>
      </c>
      <c r="Y2" s="50">
        <v>44584</v>
      </c>
      <c r="Z2" s="50">
        <v>44585</v>
      </c>
      <c r="AA2" s="50">
        <v>44586</v>
      </c>
      <c r="AB2" s="50">
        <v>44587</v>
      </c>
      <c r="AC2" s="50">
        <v>44588</v>
      </c>
      <c r="AD2" s="50">
        <v>44589</v>
      </c>
      <c r="AE2" s="50">
        <v>44590</v>
      </c>
      <c r="AF2" s="50">
        <v>44591</v>
      </c>
      <c r="AG2" s="297">
        <v>44592</v>
      </c>
      <c r="AH2" s="142" t="s">
        <v>4</v>
      </c>
      <c r="AI2" s="64" t="s">
        <v>1</v>
      </c>
      <c r="AJ2" s="245" t="s">
        <v>16</v>
      </c>
      <c r="AK2" s="246" t="s">
        <v>37</v>
      </c>
      <c r="AL2" s="227" t="s">
        <v>4</v>
      </c>
      <c r="AM2" s="228" t="s">
        <v>1</v>
      </c>
      <c r="AN2" s="229" t="s">
        <v>16</v>
      </c>
      <c r="AO2" s="254" t="s">
        <v>37</v>
      </c>
      <c r="AP2" s="63" t="s">
        <v>4</v>
      </c>
      <c r="AQ2" s="64" t="s">
        <v>1</v>
      </c>
      <c r="AR2" s="245" t="s">
        <v>16</v>
      </c>
      <c r="AS2" s="247" t="s">
        <v>37</v>
      </c>
    </row>
    <row r="3" spans="1:45" s="1" customFormat="1" ht="27.65" customHeight="1">
      <c r="A3" s="41">
        <v>1</v>
      </c>
      <c r="B3" s="264" t="s">
        <v>35</v>
      </c>
      <c r="C3" s="240"/>
      <c r="D3" s="179"/>
      <c r="E3" s="176"/>
      <c r="F3" s="177" t="s">
        <v>23</v>
      </c>
      <c r="G3" s="177"/>
      <c r="H3" s="177"/>
      <c r="I3" s="177"/>
      <c r="J3" s="178"/>
      <c r="K3" s="178"/>
      <c r="L3" s="176"/>
      <c r="M3" s="177" t="s">
        <v>23</v>
      </c>
      <c r="N3" s="177"/>
      <c r="O3" s="177"/>
      <c r="P3" s="177"/>
      <c r="Q3" s="178"/>
      <c r="R3" s="178"/>
      <c r="S3" s="176"/>
      <c r="T3" s="177" t="s">
        <v>23</v>
      </c>
      <c r="U3" s="177"/>
      <c r="V3" s="177"/>
      <c r="W3" s="178"/>
      <c r="X3" s="178"/>
      <c r="Y3" s="178"/>
      <c r="Z3" s="179"/>
      <c r="AA3" s="178"/>
      <c r="AB3" s="178"/>
      <c r="AC3" s="178"/>
      <c r="AD3" s="178"/>
      <c r="AE3" s="178"/>
      <c r="AF3" s="178"/>
      <c r="AG3" s="298"/>
      <c r="AH3" s="265">
        <f t="shared" ref="AH3:AH5" si="0">SUM(E3:I3,L3:P3,S3:W3,Z3:AD3)</f>
        <v>0</v>
      </c>
      <c r="AI3" s="237">
        <f t="shared" ref="AI3:AI5" si="1">SUM(C3:D3,J3:K3,Q3:R3,X3:Y3,AE3:AF3)</f>
        <v>0</v>
      </c>
      <c r="AJ3" s="237">
        <v>3</v>
      </c>
      <c r="AK3" s="266">
        <f>SUM(AH3:AI3)*8+AJ3*4</f>
        <v>12</v>
      </c>
      <c r="AL3" s="267"/>
      <c r="AM3" s="268"/>
      <c r="AN3" s="269"/>
      <c r="AO3" s="270"/>
      <c r="AP3" s="294">
        <f t="shared" ref="AP3:AP6" si="2">SUM(AH3,AL3)</f>
        <v>0</v>
      </c>
      <c r="AQ3" s="295">
        <f t="shared" ref="AQ3:AQ6" si="3">SUM(AI3,AM3)</f>
        <v>0</v>
      </c>
      <c r="AR3" s="295">
        <f t="shared" ref="AR3:AR6" si="4">SUM(AJ3,AN3)</f>
        <v>3</v>
      </c>
      <c r="AS3" s="296">
        <f t="shared" ref="AS3:AS6" si="5">SUM(AK3,AO3)</f>
        <v>12</v>
      </c>
    </row>
    <row r="4" spans="1:45" s="1" customFormat="1" ht="27.65" customHeight="1">
      <c r="A4" s="23">
        <v>2</v>
      </c>
      <c r="B4" s="24" t="s">
        <v>47</v>
      </c>
      <c r="C4" s="241"/>
      <c r="D4" s="183"/>
      <c r="E4" s="181"/>
      <c r="F4" s="182"/>
      <c r="G4" s="182" t="s">
        <v>23</v>
      </c>
      <c r="H4" s="182"/>
      <c r="I4" s="181"/>
      <c r="J4" s="183"/>
      <c r="K4" s="153"/>
      <c r="L4" s="181" t="s">
        <v>23</v>
      </c>
      <c r="M4" s="182"/>
      <c r="N4" s="182"/>
      <c r="O4" s="182"/>
      <c r="P4" s="181"/>
      <c r="Q4" s="183"/>
      <c r="R4" s="153"/>
      <c r="S4" s="181"/>
      <c r="T4" s="182"/>
      <c r="U4" s="182"/>
      <c r="V4" s="182" t="s">
        <v>23</v>
      </c>
      <c r="W4" s="183"/>
      <c r="X4" s="183"/>
      <c r="Y4" s="153"/>
      <c r="Z4" s="183"/>
      <c r="AA4" s="153"/>
      <c r="AB4" s="153"/>
      <c r="AC4" s="153"/>
      <c r="AD4" s="183"/>
      <c r="AE4" s="183"/>
      <c r="AF4" s="153"/>
      <c r="AG4" s="299"/>
      <c r="AH4" s="253">
        <f t="shared" si="0"/>
        <v>0</v>
      </c>
      <c r="AI4" s="138">
        <f t="shared" si="1"/>
        <v>0</v>
      </c>
      <c r="AJ4" s="138">
        <v>3</v>
      </c>
      <c r="AK4" s="156">
        <f t="shared" ref="AK4:AK15" si="6">SUM(AH4:AI4)*8+AJ4*4</f>
        <v>12</v>
      </c>
      <c r="AL4" s="255"/>
      <c r="AM4" s="248"/>
      <c r="AN4" s="249"/>
      <c r="AO4" s="256"/>
      <c r="AP4" s="151">
        <f t="shared" si="2"/>
        <v>0</v>
      </c>
      <c r="AQ4" s="163">
        <f t="shared" si="3"/>
        <v>0</v>
      </c>
      <c r="AR4" s="163">
        <f t="shared" si="4"/>
        <v>3</v>
      </c>
      <c r="AS4" s="214">
        <f t="shared" si="5"/>
        <v>12</v>
      </c>
    </row>
    <row r="5" spans="1:45" s="1" customFormat="1" ht="27.65" customHeight="1">
      <c r="A5" s="23">
        <v>3</v>
      </c>
      <c r="B5" s="24" t="s">
        <v>31</v>
      </c>
      <c r="C5" s="243"/>
      <c r="D5" s="192"/>
      <c r="E5" s="181"/>
      <c r="F5" s="182"/>
      <c r="G5" s="182"/>
      <c r="H5" s="182" t="s">
        <v>23</v>
      </c>
      <c r="I5" s="182"/>
      <c r="J5" s="153"/>
      <c r="K5" s="153"/>
      <c r="L5" s="181"/>
      <c r="M5" s="182"/>
      <c r="N5" s="182"/>
      <c r="O5" s="182"/>
      <c r="P5" s="182"/>
      <c r="Q5" s="153"/>
      <c r="R5" s="153"/>
      <c r="S5" s="181"/>
      <c r="T5" s="182"/>
      <c r="U5" s="182"/>
      <c r="V5" s="182">
        <v>1</v>
      </c>
      <c r="W5" s="153"/>
      <c r="X5" s="153"/>
      <c r="Y5" s="153"/>
      <c r="Z5" s="183"/>
      <c r="AA5" s="153"/>
      <c r="AB5" s="153"/>
      <c r="AC5" s="153"/>
      <c r="AD5" s="153"/>
      <c r="AE5" s="153"/>
      <c r="AF5" s="153"/>
      <c r="AG5" s="299"/>
      <c r="AH5" s="253">
        <f t="shared" si="0"/>
        <v>1</v>
      </c>
      <c r="AI5" s="138">
        <f t="shared" si="1"/>
        <v>0</v>
      </c>
      <c r="AJ5" s="138">
        <v>1</v>
      </c>
      <c r="AK5" s="156">
        <f t="shared" si="6"/>
        <v>12</v>
      </c>
      <c r="AL5" s="255"/>
      <c r="AM5" s="248"/>
      <c r="AN5" s="249"/>
      <c r="AO5" s="256"/>
      <c r="AP5" s="151">
        <f t="shared" si="2"/>
        <v>1</v>
      </c>
      <c r="AQ5" s="163">
        <f t="shared" si="3"/>
        <v>0</v>
      </c>
      <c r="AR5" s="163">
        <f t="shared" si="4"/>
        <v>1</v>
      </c>
      <c r="AS5" s="214">
        <f t="shared" si="5"/>
        <v>12</v>
      </c>
    </row>
    <row r="6" spans="1:45" s="1" customFormat="1" ht="27.65" customHeight="1" thickBot="1">
      <c r="A6" s="25">
        <v>4</v>
      </c>
      <c r="B6" s="26" t="s">
        <v>48</v>
      </c>
      <c r="C6" s="242"/>
      <c r="D6" s="187"/>
      <c r="E6" s="185" t="s">
        <v>23</v>
      </c>
      <c r="F6" s="186"/>
      <c r="G6" s="186"/>
      <c r="H6" s="186">
        <v>1</v>
      </c>
      <c r="I6" s="186"/>
      <c r="J6" s="155"/>
      <c r="K6" s="155"/>
      <c r="L6" s="185"/>
      <c r="M6" s="186"/>
      <c r="N6" s="186"/>
      <c r="O6" s="186">
        <v>1</v>
      </c>
      <c r="P6" s="186"/>
      <c r="Q6" s="155"/>
      <c r="R6" s="155"/>
      <c r="S6" s="185">
        <v>1</v>
      </c>
      <c r="T6" s="186"/>
      <c r="U6" s="186"/>
      <c r="V6" s="186"/>
      <c r="W6" s="155"/>
      <c r="X6" s="155"/>
      <c r="Y6" s="155"/>
      <c r="Z6" s="187"/>
      <c r="AA6" s="155"/>
      <c r="AB6" s="155"/>
      <c r="AC6" s="155"/>
      <c r="AD6" s="155"/>
      <c r="AE6" s="155"/>
      <c r="AF6" s="155"/>
      <c r="AG6" s="300"/>
      <c r="AH6" s="272">
        <f t="shared" ref="AH6" si="7">SUM(E6:I6,L6:P6,S6:W6,Z6:AD6)</f>
        <v>3</v>
      </c>
      <c r="AI6" s="238">
        <f t="shared" ref="AI6" si="8">SUM(C6:D6,J6:K6,Q6:R6,X6:Y6,AE6:AF6)</f>
        <v>0</v>
      </c>
      <c r="AJ6" s="238">
        <v>1</v>
      </c>
      <c r="AK6" s="273">
        <f t="shared" si="6"/>
        <v>28</v>
      </c>
      <c r="AL6" s="279"/>
      <c r="AM6" s="280"/>
      <c r="AN6" s="281"/>
      <c r="AO6" s="282"/>
      <c r="AP6" s="303">
        <f t="shared" si="2"/>
        <v>3</v>
      </c>
      <c r="AQ6" s="304">
        <f t="shared" si="3"/>
        <v>0</v>
      </c>
      <c r="AR6" s="304">
        <f t="shared" si="4"/>
        <v>1</v>
      </c>
      <c r="AS6" s="305">
        <f t="shared" si="5"/>
        <v>28</v>
      </c>
    </row>
    <row r="7" spans="1:45" ht="27.65" customHeight="1">
      <c r="A7" s="21">
        <v>5</v>
      </c>
      <c r="B7" s="22" t="s">
        <v>11</v>
      </c>
      <c r="C7" s="278"/>
      <c r="D7" s="192"/>
      <c r="E7" s="189">
        <v>1</v>
      </c>
      <c r="F7" s="190"/>
      <c r="G7" s="190"/>
      <c r="H7" s="190"/>
      <c r="I7" s="190"/>
      <c r="J7" s="191"/>
      <c r="K7" s="191"/>
      <c r="L7" s="189">
        <v>1</v>
      </c>
      <c r="M7" s="190"/>
      <c r="N7" s="190"/>
      <c r="O7" s="190"/>
      <c r="P7" s="190">
        <v>1</v>
      </c>
      <c r="Q7" s="191"/>
      <c r="R7" s="191">
        <v>1</v>
      </c>
      <c r="S7" s="189"/>
      <c r="T7" s="190"/>
      <c r="U7" s="190">
        <v>1</v>
      </c>
      <c r="V7" s="190"/>
      <c r="W7" s="191"/>
      <c r="X7" s="191"/>
      <c r="Y7" s="191"/>
      <c r="Z7" s="192"/>
      <c r="AA7" s="191"/>
      <c r="AB7" s="191"/>
      <c r="AC7" s="191"/>
      <c r="AD7" s="191"/>
      <c r="AE7" s="191"/>
      <c r="AF7" s="191"/>
      <c r="AG7" s="301"/>
      <c r="AH7" s="244">
        <f>SUM(E7:I7,L7:P7,S7:W7,Z7:AD7)</f>
        <v>4</v>
      </c>
      <c r="AI7" s="161">
        <f>SUM(C7:D7,J7:K7,Q7:R7,X7:Y7,AE7:AF7)</f>
        <v>1</v>
      </c>
      <c r="AJ7" s="161"/>
      <c r="AK7" s="162">
        <f t="shared" si="6"/>
        <v>40</v>
      </c>
      <c r="AL7" s="211">
        <f>ARALIK!AP3</f>
        <v>15</v>
      </c>
      <c r="AM7" s="9">
        <f>ARALIK!AQ3</f>
        <v>5</v>
      </c>
      <c r="AN7" s="9">
        <f>ARALIK!AR3</f>
        <v>6</v>
      </c>
      <c r="AO7" s="212">
        <f>ARALIK!AS3</f>
        <v>164</v>
      </c>
      <c r="AP7" s="151">
        <f>SUM(AH7,AL7)</f>
        <v>19</v>
      </c>
      <c r="AQ7" s="163">
        <f t="shared" ref="AQ7:AS15" si="9">SUM(AI7,AM7)</f>
        <v>6</v>
      </c>
      <c r="AR7" s="163">
        <f t="shared" si="9"/>
        <v>6</v>
      </c>
      <c r="AS7" s="214">
        <f>SUM(AK7,AO7)</f>
        <v>204</v>
      </c>
    </row>
    <row r="8" spans="1:45" ht="27.65" customHeight="1">
      <c r="A8" s="23">
        <v>6</v>
      </c>
      <c r="B8" s="24" t="s">
        <v>18</v>
      </c>
      <c r="C8" s="250"/>
      <c r="D8" s="183"/>
      <c r="E8" s="181"/>
      <c r="F8" s="182"/>
      <c r="G8" s="182">
        <v>1</v>
      </c>
      <c r="H8" s="182"/>
      <c r="I8" s="182"/>
      <c r="J8" s="153"/>
      <c r="K8" s="153">
        <v>1</v>
      </c>
      <c r="L8" s="181"/>
      <c r="M8" s="182"/>
      <c r="N8" s="182" t="s">
        <v>23</v>
      </c>
      <c r="O8" s="182"/>
      <c r="P8" s="182"/>
      <c r="Q8" s="153"/>
      <c r="R8" s="153"/>
      <c r="S8" s="181">
        <v>1</v>
      </c>
      <c r="T8" s="182">
        <v>1</v>
      </c>
      <c r="U8" s="182"/>
      <c r="V8" s="182"/>
      <c r="W8" s="153"/>
      <c r="X8" s="153"/>
      <c r="Y8" s="153"/>
      <c r="Z8" s="183"/>
      <c r="AA8" s="153"/>
      <c r="AB8" s="153"/>
      <c r="AC8" s="153"/>
      <c r="AD8" s="153"/>
      <c r="AE8" s="153"/>
      <c r="AF8" s="153"/>
      <c r="AG8" s="299"/>
      <c r="AH8" s="253">
        <f t="shared" ref="AH8:AH15" si="10">SUM(E8:I8,L8:P8,S8:W8,Z8:AD8)</f>
        <v>3</v>
      </c>
      <c r="AI8" s="138">
        <f t="shared" ref="AI8:AI15" si="11">SUM(C8:D8,J8:K8,Q8:R8,X8:Y8,AE8:AF8)</f>
        <v>1</v>
      </c>
      <c r="AJ8" s="138">
        <v>1</v>
      </c>
      <c r="AK8" s="156">
        <f t="shared" si="6"/>
        <v>36</v>
      </c>
      <c r="AL8" s="71">
        <f>ARALIK!AP4</f>
        <v>12</v>
      </c>
      <c r="AM8" s="14">
        <f>ARALIK!AQ4</f>
        <v>7</v>
      </c>
      <c r="AN8" s="14">
        <f>ARALIK!AR4</f>
        <v>8</v>
      </c>
      <c r="AO8" s="207">
        <f>ARALIK!AS4</f>
        <v>165</v>
      </c>
      <c r="AP8" s="150">
        <f t="shared" ref="AP8:AP15" si="12">SUM(AH8,AL8)</f>
        <v>15</v>
      </c>
      <c r="AQ8" s="152">
        <f t="shared" si="9"/>
        <v>8</v>
      </c>
      <c r="AR8" s="152">
        <f t="shared" si="9"/>
        <v>9</v>
      </c>
      <c r="AS8" s="215">
        <f t="shared" si="9"/>
        <v>201</v>
      </c>
    </row>
    <row r="9" spans="1:45" ht="27.65" customHeight="1" thickBot="1">
      <c r="A9" s="38">
        <v>7</v>
      </c>
      <c r="B9" s="283" t="s">
        <v>25</v>
      </c>
      <c r="C9" s="284"/>
      <c r="D9" s="197"/>
      <c r="E9" s="194"/>
      <c r="F9" s="195"/>
      <c r="G9" s="195"/>
      <c r="H9" s="195">
        <v>1</v>
      </c>
      <c r="I9" s="195"/>
      <c r="J9" s="196"/>
      <c r="K9" s="196"/>
      <c r="L9" s="194"/>
      <c r="M9" s="195"/>
      <c r="N9" s="195">
        <v>1</v>
      </c>
      <c r="O9" s="195"/>
      <c r="P9" s="195"/>
      <c r="Q9" s="196">
        <v>1</v>
      </c>
      <c r="R9" s="196"/>
      <c r="S9" s="194"/>
      <c r="T9" s="195"/>
      <c r="U9" s="195"/>
      <c r="V9" s="195"/>
      <c r="W9" s="196"/>
      <c r="X9" s="196"/>
      <c r="Y9" s="196"/>
      <c r="Z9" s="197"/>
      <c r="AA9" s="196"/>
      <c r="AB9" s="196"/>
      <c r="AC9" s="196"/>
      <c r="AD9" s="196"/>
      <c r="AE9" s="196"/>
      <c r="AF9" s="196"/>
      <c r="AG9" s="302"/>
      <c r="AH9" s="285">
        <f t="shared" si="10"/>
        <v>2</v>
      </c>
      <c r="AI9" s="239">
        <f t="shared" si="11"/>
        <v>1</v>
      </c>
      <c r="AJ9" s="239">
        <v>1</v>
      </c>
      <c r="AK9" s="286">
        <f t="shared" si="6"/>
        <v>28</v>
      </c>
      <c r="AL9" s="287">
        <f>ARALIK!AP5</f>
        <v>14</v>
      </c>
      <c r="AM9" s="288">
        <f>ARALIK!AQ5</f>
        <v>6</v>
      </c>
      <c r="AN9" s="288">
        <f>ARALIK!AR5</f>
        <v>7</v>
      </c>
      <c r="AO9" s="289">
        <f>ARALIK!AS5</f>
        <v>168</v>
      </c>
      <c r="AP9" s="290">
        <f t="shared" si="12"/>
        <v>16</v>
      </c>
      <c r="AQ9" s="291">
        <f t="shared" si="9"/>
        <v>7</v>
      </c>
      <c r="AR9" s="291">
        <f t="shared" si="9"/>
        <v>8</v>
      </c>
      <c r="AS9" s="292">
        <f t="shared" si="9"/>
        <v>196</v>
      </c>
    </row>
    <row r="10" spans="1:45" ht="27.65" customHeight="1">
      <c r="A10" s="41">
        <v>8</v>
      </c>
      <c r="B10" s="264" t="s">
        <v>14</v>
      </c>
      <c r="C10" s="293"/>
      <c r="D10" s="179"/>
      <c r="E10" s="176"/>
      <c r="F10" s="177">
        <v>1</v>
      </c>
      <c r="G10" s="177"/>
      <c r="H10" s="177"/>
      <c r="I10" s="176"/>
      <c r="J10" s="179"/>
      <c r="K10" s="178">
        <v>1</v>
      </c>
      <c r="L10" s="176"/>
      <c r="M10" s="177"/>
      <c r="N10" s="177"/>
      <c r="O10" s="177"/>
      <c r="P10" s="176"/>
      <c r="Q10" s="179"/>
      <c r="R10" s="178"/>
      <c r="S10" s="176"/>
      <c r="T10" s="177">
        <v>1</v>
      </c>
      <c r="U10" s="177"/>
      <c r="V10" s="177"/>
      <c r="W10" s="179"/>
      <c r="X10" s="179"/>
      <c r="Y10" s="178"/>
      <c r="Z10" s="179"/>
      <c r="AA10" s="178"/>
      <c r="AB10" s="178"/>
      <c r="AC10" s="178"/>
      <c r="AD10" s="179"/>
      <c r="AE10" s="179"/>
      <c r="AF10" s="178"/>
      <c r="AG10" s="298"/>
      <c r="AH10" s="265">
        <f t="shared" si="10"/>
        <v>2</v>
      </c>
      <c r="AI10" s="237">
        <f t="shared" si="11"/>
        <v>1</v>
      </c>
      <c r="AJ10" s="237"/>
      <c r="AK10" s="266">
        <f t="shared" si="6"/>
        <v>24</v>
      </c>
      <c r="AL10" s="230">
        <f>ARALIK!AP6</f>
        <v>16</v>
      </c>
      <c r="AM10" s="231">
        <f>ARALIK!AQ6</f>
        <v>3</v>
      </c>
      <c r="AN10" s="231">
        <f>ARALIK!AR6</f>
        <v>0</v>
      </c>
      <c r="AO10" s="232">
        <f>ARALIK!AS6</f>
        <v>133</v>
      </c>
      <c r="AP10" s="294">
        <f t="shared" si="12"/>
        <v>18</v>
      </c>
      <c r="AQ10" s="295">
        <f t="shared" si="9"/>
        <v>4</v>
      </c>
      <c r="AR10" s="295">
        <f t="shared" si="9"/>
        <v>0</v>
      </c>
      <c r="AS10" s="296">
        <f t="shared" si="9"/>
        <v>157</v>
      </c>
    </row>
    <row r="11" spans="1:45" ht="27.65" customHeight="1">
      <c r="A11" s="23">
        <v>9</v>
      </c>
      <c r="B11" s="24" t="s">
        <v>3</v>
      </c>
      <c r="C11" s="250"/>
      <c r="D11" s="183"/>
      <c r="E11" s="181">
        <v>1</v>
      </c>
      <c r="F11" s="182"/>
      <c r="G11" s="182"/>
      <c r="H11" s="182"/>
      <c r="I11" s="182"/>
      <c r="J11" s="153"/>
      <c r="K11" s="153"/>
      <c r="L11" s="181">
        <v>1</v>
      </c>
      <c r="M11" s="182"/>
      <c r="N11" s="182"/>
      <c r="O11" s="182"/>
      <c r="P11" s="182"/>
      <c r="Q11" s="153"/>
      <c r="R11" s="153">
        <v>1</v>
      </c>
      <c r="S11" s="181"/>
      <c r="T11" s="182"/>
      <c r="U11" s="182">
        <v>1</v>
      </c>
      <c r="V11" s="182"/>
      <c r="W11" s="153"/>
      <c r="X11" s="153"/>
      <c r="Y11" s="153"/>
      <c r="Z11" s="183"/>
      <c r="AA11" s="153"/>
      <c r="AB11" s="153"/>
      <c r="AC11" s="153"/>
      <c r="AD11" s="153"/>
      <c r="AE11" s="153"/>
      <c r="AF11" s="153"/>
      <c r="AG11" s="299"/>
      <c r="AH11" s="253">
        <f t="shared" si="10"/>
        <v>3</v>
      </c>
      <c r="AI11" s="138">
        <f t="shared" si="11"/>
        <v>1</v>
      </c>
      <c r="AJ11" s="138"/>
      <c r="AK11" s="156">
        <f t="shared" si="6"/>
        <v>32</v>
      </c>
      <c r="AL11" s="71">
        <f>ARALIK!AP7</f>
        <v>15</v>
      </c>
      <c r="AM11" s="14">
        <f>ARALIK!AQ7</f>
        <v>5</v>
      </c>
      <c r="AN11" s="14">
        <f>ARALIK!AR7</f>
        <v>6</v>
      </c>
      <c r="AO11" s="207">
        <f>ARALIK!AS7</f>
        <v>164</v>
      </c>
      <c r="AP11" s="150">
        <f t="shared" si="12"/>
        <v>18</v>
      </c>
      <c r="AQ11" s="152">
        <f t="shared" si="9"/>
        <v>6</v>
      </c>
      <c r="AR11" s="152">
        <f t="shared" si="9"/>
        <v>6</v>
      </c>
      <c r="AS11" s="215">
        <f t="shared" si="9"/>
        <v>196</v>
      </c>
    </row>
    <row r="12" spans="1:45" ht="27.65" customHeight="1" thickBot="1">
      <c r="A12" s="25">
        <v>10</v>
      </c>
      <c r="B12" s="26" t="s">
        <v>2</v>
      </c>
      <c r="C12" s="271"/>
      <c r="D12" s="187"/>
      <c r="E12" s="185"/>
      <c r="F12" s="186"/>
      <c r="G12" s="186"/>
      <c r="H12" s="186"/>
      <c r="I12" s="186"/>
      <c r="J12" s="155">
        <v>1</v>
      </c>
      <c r="K12" s="155"/>
      <c r="L12" s="185"/>
      <c r="M12" s="186">
        <v>1</v>
      </c>
      <c r="N12" s="186"/>
      <c r="O12" s="186"/>
      <c r="P12" s="186">
        <v>1</v>
      </c>
      <c r="Q12" s="155"/>
      <c r="R12" s="155"/>
      <c r="S12" s="185" t="s">
        <v>23</v>
      </c>
      <c r="T12" s="186"/>
      <c r="U12" s="186"/>
      <c r="V12" s="186"/>
      <c r="W12" s="155"/>
      <c r="X12" s="155"/>
      <c r="Y12" s="155"/>
      <c r="Z12" s="187"/>
      <c r="AA12" s="155"/>
      <c r="AB12" s="155"/>
      <c r="AC12" s="155"/>
      <c r="AD12" s="155"/>
      <c r="AE12" s="155"/>
      <c r="AF12" s="155"/>
      <c r="AG12" s="300"/>
      <c r="AH12" s="272">
        <f t="shared" si="10"/>
        <v>2</v>
      </c>
      <c r="AI12" s="238">
        <f t="shared" si="11"/>
        <v>1</v>
      </c>
      <c r="AJ12" s="238">
        <v>1</v>
      </c>
      <c r="AK12" s="273">
        <f t="shared" si="6"/>
        <v>28</v>
      </c>
      <c r="AL12" s="73">
        <f>ARALIK!AP8</f>
        <v>16</v>
      </c>
      <c r="AM12" s="19">
        <f>ARALIK!AQ8</f>
        <v>5</v>
      </c>
      <c r="AN12" s="19">
        <f>ARALIK!AR8</f>
        <v>5</v>
      </c>
      <c r="AO12" s="274">
        <f>ARALIK!AS8</f>
        <v>167</v>
      </c>
      <c r="AP12" s="275">
        <f t="shared" si="12"/>
        <v>18</v>
      </c>
      <c r="AQ12" s="276">
        <f t="shared" si="9"/>
        <v>6</v>
      </c>
      <c r="AR12" s="276">
        <f t="shared" si="9"/>
        <v>6</v>
      </c>
      <c r="AS12" s="277">
        <f t="shared" si="9"/>
        <v>195</v>
      </c>
    </row>
    <row r="13" spans="1:45" ht="27.65" customHeight="1">
      <c r="A13" s="21">
        <v>11</v>
      </c>
      <c r="B13" s="22" t="s">
        <v>17</v>
      </c>
      <c r="C13" s="278"/>
      <c r="D13" s="192"/>
      <c r="E13" s="189"/>
      <c r="F13" s="190"/>
      <c r="G13" s="190">
        <v>1</v>
      </c>
      <c r="H13" s="190"/>
      <c r="I13" s="190"/>
      <c r="J13" s="191">
        <v>1</v>
      </c>
      <c r="K13" s="191"/>
      <c r="L13" s="189"/>
      <c r="M13" s="190"/>
      <c r="N13" s="190"/>
      <c r="O13" s="190">
        <v>1</v>
      </c>
      <c r="P13" s="190"/>
      <c r="Q13" s="191"/>
      <c r="R13" s="191"/>
      <c r="S13" s="189"/>
      <c r="T13" s="190"/>
      <c r="U13" s="190"/>
      <c r="V13" s="190">
        <v>1</v>
      </c>
      <c r="W13" s="191"/>
      <c r="X13" s="191"/>
      <c r="Y13" s="191"/>
      <c r="Z13" s="192"/>
      <c r="AA13" s="191"/>
      <c r="AB13" s="191"/>
      <c r="AC13" s="191"/>
      <c r="AD13" s="191"/>
      <c r="AE13" s="191"/>
      <c r="AF13" s="191"/>
      <c r="AG13" s="301"/>
      <c r="AH13" s="244">
        <f t="shared" si="10"/>
        <v>3</v>
      </c>
      <c r="AI13" s="161">
        <f t="shared" si="11"/>
        <v>1</v>
      </c>
      <c r="AJ13" s="161"/>
      <c r="AK13" s="162">
        <f t="shared" si="6"/>
        <v>32</v>
      </c>
      <c r="AL13" s="211">
        <f>ARALIK!AP9</f>
        <v>12</v>
      </c>
      <c r="AM13" s="9">
        <f>ARALIK!AQ9</f>
        <v>6</v>
      </c>
      <c r="AN13" s="9">
        <f>ARALIK!AR9</f>
        <v>8</v>
      </c>
      <c r="AO13" s="212">
        <f>ARALIK!AS9</f>
        <v>158</v>
      </c>
      <c r="AP13" s="151">
        <f t="shared" si="12"/>
        <v>15</v>
      </c>
      <c r="AQ13" s="163">
        <f t="shared" si="9"/>
        <v>7</v>
      </c>
      <c r="AR13" s="163">
        <f t="shared" si="9"/>
        <v>8</v>
      </c>
      <c r="AS13" s="214">
        <f t="shared" si="9"/>
        <v>190</v>
      </c>
    </row>
    <row r="14" spans="1:45" ht="27.65" customHeight="1">
      <c r="A14" s="23">
        <v>12</v>
      </c>
      <c r="B14" s="24" t="s">
        <v>26</v>
      </c>
      <c r="C14" s="250"/>
      <c r="D14" s="183"/>
      <c r="E14" s="181"/>
      <c r="F14" s="182">
        <v>1</v>
      </c>
      <c r="G14" s="182"/>
      <c r="H14" s="182"/>
      <c r="I14" s="182">
        <v>1</v>
      </c>
      <c r="J14" s="183"/>
      <c r="K14" s="183"/>
      <c r="L14" s="181"/>
      <c r="M14" s="182"/>
      <c r="N14" s="182">
        <v>1</v>
      </c>
      <c r="O14" s="182"/>
      <c r="P14" s="182"/>
      <c r="Q14" s="183">
        <v>1</v>
      </c>
      <c r="R14" s="183"/>
      <c r="S14" s="181"/>
      <c r="T14" s="182"/>
      <c r="U14" s="182"/>
      <c r="V14" s="182"/>
      <c r="W14" s="153"/>
      <c r="X14" s="183"/>
      <c r="Y14" s="183"/>
      <c r="Z14" s="183"/>
      <c r="AA14" s="153"/>
      <c r="AB14" s="153"/>
      <c r="AC14" s="153"/>
      <c r="AD14" s="153"/>
      <c r="AE14" s="183"/>
      <c r="AF14" s="183"/>
      <c r="AG14" s="299"/>
      <c r="AH14" s="253">
        <f t="shared" si="10"/>
        <v>3</v>
      </c>
      <c r="AI14" s="138">
        <f t="shared" si="11"/>
        <v>1</v>
      </c>
      <c r="AJ14" s="138"/>
      <c r="AK14" s="156">
        <f t="shared" si="6"/>
        <v>32</v>
      </c>
      <c r="AL14" s="71">
        <f>ARALIK!AP10</f>
        <v>14</v>
      </c>
      <c r="AM14" s="14">
        <f>ARALIK!AQ10</f>
        <v>4</v>
      </c>
      <c r="AN14" s="14">
        <f>ARALIK!AR10</f>
        <v>6</v>
      </c>
      <c r="AO14" s="207">
        <f>ARALIK!AS10</f>
        <v>150</v>
      </c>
      <c r="AP14" s="150">
        <f t="shared" si="12"/>
        <v>17</v>
      </c>
      <c r="AQ14" s="152">
        <f t="shared" si="9"/>
        <v>5</v>
      </c>
      <c r="AR14" s="152">
        <f t="shared" si="9"/>
        <v>6</v>
      </c>
      <c r="AS14" s="215">
        <f t="shared" si="9"/>
        <v>182</v>
      </c>
    </row>
    <row r="15" spans="1:45" ht="27.65" customHeight="1" thickBot="1">
      <c r="A15" s="25">
        <v>13</v>
      </c>
      <c r="B15" s="26" t="s">
        <v>27</v>
      </c>
      <c r="C15" s="271"/>
      <c r="D15" s="187"/>
      <c r="E15" s="185"/>
      <c r="F15" s="186"/>
      <c r="G15" s="186"/>
      <c r="H15" s="186"/>
      <c r="I15" s="186">
        <v>1</v>
      </c>
      <c r="J15" s="155"/>
      <c r="K15" s="155"/>
      <c r="L15" s="185"/>
      <c r="M15" s="186">
        <v>1</v>
      </c>
      <c r="N15" s="186"/>
      <c r="O15" s="186" t="s">
        <v>23</v>
      </c>
      <c r="P15" s="186"/>
      <c r="Q15" s="155"/>
      <c r="R15" s="155"/>
      <c r="S15" s="185"/>
      <c r="T15" s="186"/>
      <c r="U15" s="186"/>
      <c r="V15" s="186"/>
      <c r="W15" s="155"/>
      <c r="X15" s="155"/>
      <c r="Y15" s="155"/>
      <c r="Z15" s="187"/>
      <c r="AA15" s="155"/>
      <c r="AB15" s="155"/>
      <c r="AC15" s="155"/>
      <c r="AD15" s="155"/>
      <c r="AE15" s="155"/>
      <c r="AF15" s="155"/>
      <c r="AG15" s="300"/>
      <c r="AH15" s="272">
        <f t="shared" si="10"/>
        <v>2</v>
      </c>
      <c r="AI15" s="238">
        <f t="shared" si="11"/>
        <v>0</v>
      </c>
      <c r="AJ15" s="238">
        <v>1</v>
      </c>
      <c r="AK15" s="273">
        <f t="shared" si="6"/>
        <v>20</v>
      </c>
      <c r="AL15" s="73">
        <f>ARALIK!AP11</f>
        <v>12</v>
      </c>
      <c r="AM15" s="19">
        <f>ARALIK!AQ11</f>
        <v>8</v>
      </c>
      <c r="AN15" s="19">
        <f>ARALIK!AR11</f>
        <v>7</v>
      </c>
      <c r="AO15" s="274">
        <f>ARALIK!AS11</f>
        <v>168</v>
      </c>
      <c r="AP15" s="275">
        <f t="shared" si="12"/>
        <v>14</v>
      </c>
      <c r="AQ15" s="276">
        <f t="shared" si="9"/>
        <v>8</v>
      </c>
      <c r="AR15" s="276">
        <f t="shared" si="9"/>
        <v>8</v>
      </c>
      <c r="AS15" s="277">
        <f t="shared" si="9"/>
        <v>188</v>
      </c>
    </row>
    <row r="16" spans="1:45" s="149" customFormat="1" ht="29.65" customHeight="1" thickBot="1">
      <c r="A16" s="472" t="s">
        <v>0</v>
      </c>
      <c r="B16" s="478"/>
      <c r="C16" s="76">
        <f t="shared" ref="C16:D16" si="13">SUM(C3:C15)</f>
        <v>0</v>
      </c>
      <c r="D16" s="76">
        <f t="shared" si="13"/>
        <v>0</v>
      </c>
      <c r="E16" s="76">
        <f t="shared" ref="E16" si="14">SUM(E3:E15)</f>
        <v>2</v>
      </c>
      <c r="F16" s="76">
        <f t="shared" ref="F16" si="15">SUM(F3:F15)</f>
        <v>2</v>
      </c>
      <c r="G16" s="76">
        <f t="shared" ref="G16" si="16">SUM(G3:G15)</f>
        <v>2</v>
      </c>
      <c r="H16" s="76">
        <f t="shared" ref="H16" si="17">SUM(H3:H15)</f>
        <v>2</v>
      </c>
      <c r="I16" s="76">
        <f t="shared" ref="I16" si="18">SUM(I3:I15)</f>
        <v>2</v>
      </c>
      <c r="J16" s="76">
        <f t="shared" ref="J16" si="19">SUM(J3:J15)</f>
        <v>2</v>
      </c>
      <c r="K16" s="76">
        <f t="shared" ref="K16" si="20">SUM(K3:K15)</f>
        <v>2</v>
      </c>
      <c r="L16" s="76">
        <f t="shared" ref="L16" si="21">SUM(L3:L15)</f>
        <v>2</v>
      </c>
      <c r="M16" s="76">
        <f t="shared" ref="M16" si="22">SUM(M3:M15)</f>
        <v>2</v>
      </c>
      <c r="N16" s="76">
        <f t="shared" ref="N16" si="23">SUM(N3:N15)</f>
        <v>2</v>
      </c>
      <c r="O16" s="76">
        <f t="shared" ref="O16" si="24">SUM(O3:O15)</f>
        <v>2</v>
      </c>
      <c r="P16" s="76">
        <f t="shared" ref="P16" si="25">SUM(P3:P15)</f>
        <v>2</v>
      </c>
      <c r="Q16" s="76">
        <f t="shared" ref="Q16" si="26">SUM(Q3:Q15)</f>
        <v>2</v>
      </c>
      <c r="R16" s="76">
        <f t="shared" ref="R16" si="27">SUM(R3:R15)</f>
        <v>2</v>
      </c>
      <c r="S16" s="76">
        <f t="shared" ref="S16" si="28">SUM(S3:S15)</f>
        <v>2</v>
      </c>
      <c r="T16" s="76">
        <f t="shared" ref="T16" si="29">SUM(T3:T15)</f>
        <v>2</v>
      </c>
      <c r="U16" s="76">
        <f t="shared" ref="U16" si="30">SUM(U3:U15)</f>
        <v>2</v>
      </c>
      <c r="V16" s="76">
        <f t="shared" ref="V16" si="31">SUM(V3:V15)</f>
        <v>2</v>
      </c>
      <c r="W16" s="76">
        <f t="shared" ref="W16" si="32">SUM(W3:W15)</f>
        <v>0</v>
      </c>
      <c r="X16" s="76">
        <f t="shared" ref="X16" si="33">SUM(X3:X15)</f>
        <v>0</v>
      </c>
      <c r="Y16" s="76">
        <f t="shared" ref="Y16" si="34">SUM(Y3:Y15)</f>
        <v>0</v>
      </c>
      <c r="Z16" s="76">
        <f t="shared" ref="Z16" si="35">SUM(Z3:Z15)</f>
        <v>0</v>
      </c>
      <c r="AA16" s="76">
        <f t="shared" ref="AA16" si="36">SUM(AA3:AA15)</f>
        <v>0</v>
      </c>
      <c r="AB16" s="76">
        <f t="shared" ref="AB16" si="37">SUM(AB3:AB15)</f>
        <v>0</v>
      </c>
      <c r="AC16" s="76">
        <f t="shared" ref="AC16" si="38">SUM(AC3:AC15)</f>
        <v>0</v>
      </c>
      <c r="AD16" s="76">
        <f t="shared" ref="AD16" si="39">SUM(AD3:AD15)</f>
        <v>0</v>
      </c>
      <c r="AE16" s="76">
        <f t="shared" ref="AE16" si="40">SUM(AE3:AE15)</f>
        <v>0</v>
      </c>
      <c r="AF16" s="76">
        <f t="shared" ref="AF16" si="41">SUM(AF3:AF15)</f>
        <v>0</v>
      </c>
      <c r="AG16" s="77">
        <f t="shared" ref="AG16" si="42">SUM(AG3:AG15)</f>
        <v>0</v>
      </c>
      <c r="AH16" s="251">
        <f>SUM(AH7:AH15)</f>
        <v>24</v>
      </c>
      <c r="AI16" s="76">
        <f>SUM(AI7:AI15)</f>
        <v>8</v>
      </c>
      <c r="AJ16" s="76">
        <f>SUM(AJ7:AJ15)</f>
        <v>4</v>
      </c>
      <c r="AK16" s="257">
        <f>SUM(AK7:AK15)</f>
        <v>272</v>
      </c>
      <c r="AL16" s="258">
        <f>ARALIK!AP14</f>
        <v>154</v>
      </c>
      <c r="AM16" s="259">
        <f>ARALIK!AQ14</f>
        <v>58</v>
      </c>
      <c r="AN16" s="259">
        <f>ARALIK!AR14</f>
        <v>66</v>
      </c>
      <c r="AO16" s="260">
        <f>ARALIK!AS14</f>
        <v>1748</v>
      </c>
      <c r="AP16" s="261">
        <f>SUM(AP7:AP15)</f>
        <v>150</v>
      </c>
      <c r="AQ16" s="262">
        <f>SUM(AQ7:AQ15)</f>
        <v>57</v>
      </c>
      <c r="AR16" s="262">
        <f>SUM(AR7:AR15)</f>
        <v>57</v>
      </c>
      <c r="AS16" s="263">
        <f>SUM(AS7:AS15)</f>
        <v>1709</v>
      </c>
    </row>
    <row r="17" spans="2:33" s="233" customFormat="1" ht="35.25" customHeight="1">
      <c r="B17" s="234" t="s">
        <v>44</v>
      </c>
      <c r="C17" s="474" t="s">
        <v>46</v>
      </c>
      <c r="D17" s="474"/>
      <c r="E17" s="474"/>
      <c r="F17" s="474"/>
      <c r="G17" s="474"/>
      <c r="H17" s="235" t="s">
        <v>43</v>
      </c>
      <c r="I17" s="474" t="s">
        <v>45</v>
      </c>
      <c r="J17" s="474"/>
      <c r="K17" s="474"/>
      <c r="L17" s="474"/>
      <c r="M17" s="474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</row>
    <row r="18" spans="2:33" s="78" customFormat="1" ht="22">
      <c r="C18" s="466"/>
      <c r="D18" s="466"/>
      <c r="E18" s="466"/>
      <c r="F18" s="466"/>
      <c r="G18" s="466"/>
      <c r="H18" s="466"/>
      <c r="I18" s="466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25"/>
      <c r="Y18" s="225"/>
      <c r="Z18" s="225"/>
      <c r="AA18" s="466" t="s">
        <v>9</v>
      </c>
      <c r="AB18" s="466"/>
      <c r="AC18" s="466"/>
      <c r="AD18" s="466"/>
      <c r="AE18" s="466"/>
    </row>
    <row r="19" spans="2:33" s="78" customFormat="1" ht="18.649999999999999" customHeight="1"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25"/>
      <c r="Z19" s="225"/>
      <c r="AA19" s="466"/>
      <c r="AB19" s="466"/>
      <c r="AC19" s="466"/>
      <c r="AD19" s="466"/>
      <c r="AE19" s="466"/>
    </row>
    <row r="20" spans="2:33" s="225" customFormat="1" ht="18.649999999999999" customHeight="1">
      <c r="C20" s="466"/>
      <c r="D20" s="466"/>
      <c r="E20" s="466"/>
      <c r="F20" s="466"/>
      <c r="G20" s="466"/>
      <c r="AA20" s="466"/>
      <c r="AB20" s="466"/>
      <c r="AC20" s="466"/>
      <c r="AD20" s="466"/>
      <c r="AE20" s="466"/>
      <c r="AF20" s="78"/>
      <c r="AG20" s="78"/>
    </row>
    <row r="21" spans="2:33" s="225" customFormat="1" ht="22">
      <c r="C21" s="466"/>
      <c r="D21" s="466"/>
      <c r="E21" s="466"/>
      <c r="F21" s="466"/>
      <c r="G21" s="466"/>
      <c r="AA21" s="465">
        <v>44199</v>
      </c>
      <c r="AB21" s="465"/>
      <c r="AC21" s="465"/>
      <c r="AD21" s="465"/>
      <c r="AE21" s="465"/>
      <c r="AF21" s="204"/>
      <c r="AG21" s="204"/>
    </row>
    <row r="22" spans="2:33" s="225" customFormat="1" ht="22">
      <c r="B22" s="225" t="s">
        <v>31</v>
      </c>
      <c r="C22" s="466"/>
      <c r="D22" s="466"/>
      <c r="E22" s="466"/>
      <c r="F22" s="466"/>
      <c r="G22" s="466"/>
      <c r="AA22" s="466" t="s">
        <v>35</v>
      </c>
      <c r="AB22" s="466"/>
      <c r="AC22" s="466"/>
      <c r="AD22" s="466"/>
      <c r="AE22" s="466"/>
      <c r="AF22" s="78"/>
      <c r="AG22" s="78"/>
    </row>
    <row r="23" spans="2:33" s="226" customFormat="1" ht="22">
      <c r="B23" s="226" t="s">
        <v>13</v>
      </c>
      <c r="C23" s="467"/>
      <c r="D23" s="467"/>
      <c r="E23" s="467"/>
      <c r="F23" s="467"/>
      <c r="G23" s="467"/>
      <c r="AA23" s="467" t="s">
        <v>7</v>
      </c>
      <c r="AB23" s="467"/>
      <c r="AC23" s="467"/>
      <c r="AD23" s="467"/>
      <c r="AE23" s="467"/>
      <c r="AF23" s="206"/>
      <c r="AG23" s="206"/>
    </row>
    <row r="24" spans="2:33" s="225" customFormat="1" ht="22">
      <c r="AC24" s="466"/>
      <c r="AD24" s="466"/>
      <c r="AE24" s="466"/>
      <c r="AF24" s="466"/>
      <c r="AG24" s="466"/>
    </row>
    <row r="25" spans="2:33" s="225" customFormat="1" ht="22">
      <c r="C25" s="225" t="s">
        <v>36</v>
      </c>
      <c r="AC25" s="465"/>
      <c r="AD25" s="465"/>
      <c r="AE25" s="465"/>
      <c r="AF25" s="465"/>
      <c r="AG25" s="465"/>
    </row>
    <row r="26" spans="2:33" ht="19.5">
      <c r="AC26" s="454"/>
      <c r="AD26" s="454"/>
      <c r="AE26" s="454"/>
      <c r="AF26" s="454"/>
      <c r="AG26" s="454"/>
    </row>
    <row r="27" spans="2:33" ht="19.5">
      <c r="AC27" s="455"/>
      <c r="AD27" s="455"/>
      <c r="AE27" s="455"/>
      <c r="AF27" s="455"/>
      <c r="AG27" s="455"/>
    </row>
  </sheetData>
  <mergeCells count="22">
    <mergeCell ref="AH1:AK1"/>
    <mergeCell ref="AL1:AO1"/>
    <mergeCell ref="AP1:AS1"/>
    <mergeCell ref="A16:B16"/>
    <mergeCell ref="C18:I18"/>
    <mergeCell ref="AA18:AE18"/>
    <mergeCell ref="C17:G17"/>
    <mergeCell ref="I17:M17"/>
    <mergeCell ref="A1:AG1"/>
    <mergeCell ref="AC27:AG27"/>
    <mergeCell ref="AA19:AE19"/>
    <mergeCell ref="C20:G20"/>
    <mergeCell ref="AA20:AE20"/>
    <mergeCell ref="C21:G21"/>
    <mergeCell ref="AA21:AE21"/>
    <mergeCell ref="C22:G22"/>
    <mergeCell ref="AA22:AE22"/>
    <mergeCell ref="C23:G23"/>
    <mergeCell ref="AA23:AE23"/>
    <mergeCell ref="AC24:AG24"/>
    <mergeCell ref="AC25:AG25"/>
    <mergeCell ref="AC26:AG26"/>
  </mergeCells>
  <pageMargins left="0.49166666666666664" right="0.25" top="0.36590909090909091" bottom="0.28227272727272729" header="0.3" footer="0.3"/>
  <pageSetup paperSize="9" scale="69" orientation="landscape" horizontalDpi="0" verticalDpi="0" r:id="rId1"/>
  <colBreaks count="1" manualBreakCount="1">
    <brk id="3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S27"/>
  <sheetViews>
    <sheetView zoomScale="70" zoomScaleNormal="70" zoomScalePageLayoutView="40" workbookViewId="0">
      <selection activeCell="S7" sqref="S7"/>
    </sheetView>
  </sheetViews>
  <sheetFormatPr defaultColWidth="9.1796875" defaultRowHeight="15.5"/>
  <cols>
    <col min="1" max="1" width="5.453125" style="2" bestFit="1" customWidth="1"/>
    <col min="2" max="2" width="28.453125" style="2" bestFit="1" customWidth="1"/>
    <col min="3" max="33" width="5.26953125" style="2" customWidth="1"/>
    <col min="34" max="36" width="4.81640625" style="2" customWidth="1"/>
    <col min="37" max="37" width="8.54296875" style="2" customWidth="1"/>
    <col min="38" max="38" width="7.54296875" style="2" customWidth="1"/>
    <col min="39" max="40" width="4.81640625" style="2" customWidth="1"/>
    <col min="41" max="41" width="9.7265625" style="2" bestFit="1" customWidth="1"/>
    <col min="42" max="16384" width="9.1796875" style="2"/>
  </cols>
  <sheetData>
    <row r="1" spans="1:45" ht="58.9" customHeight="1" thickBot="1">
      <c r="A1" s="460" t="s">
        <v>6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2"/>
      <c r="AH1" s="468" t="s">
        <v>38</v>
      </c>
      <c r="AI1" s="469"/>
      <c r="AJ1" s="469"/>
      <c r="AK1" s="469"/>
      <c r="AL1" s="475" t="s">
        <v>15</v>
      </c>
      <c r="AM1" s="476"/>
      <c r="AN1" s="476"/>
      <c r="AO1" s="477"/>
      <c r="AP1" s="475" t="s">
        <v>39</v>
      </c>
      <c r="AQ1" s="476"/>
      <c r="AR1" s="476"/>
      <c r="AS1" s="477"/>
    </row>
    <row r="2" spans="1:45" s="1" customFormat="1" ht="170.65" customHeight="1" thickBot="1">
      <c r="A2" s="48" t="s">
        <v>21</v>
      </c>
      <c r="B2" s="252" t="s">
        <v>50</v>
      </c>
      <c r="C2" s="49">
        <v>44599</v>
      </c>
      <c r="D2" s="49">
        <v>44600</v>
      </c>
      <c r="E2" s="49">
        <v>44601</v>
      </c>
      <c r="F2" s="49">
        <v>44602</v>
      </c>
      <c r="G2" s="49">
        <v>44603</v>
      </c>
      <c r="H2" s="50">
        <v>44604</v>
      </c>
      <c r="I2" s="50">
        <v>44605</v>
      </c>
      <c r="J2" s="49">
        <v>44606</v>
      </c>
      <c r="K2" s="49">
        <v>44607</v>
      </c>
      <c r="L2" s="49">
        <v>44608</v>
      </c>
      <c r="M2" s="49">
        <v>44609</v>
      </c>
      <c r="N2" s="49">
        <v>44610</v>
      </c>
      <c r="O2" s="50">
        <v>44611</v>
      </c>
      <c r="P2" s="50">
        <v>44612</v>
      </c>
      <c r="Q2" s="49">
        <v>44613</v>
      </c>
      <c r="R2" s="49">
        <v>44614</v>
      </c>
      <c r="S2" s="49">
        <v>44615</v>
      </c>
      <c r="T2" s="49">
        <v>44616</v>
      </c>
      <c r="U2" s="49">
        <v>44617</v>
      </c>
      <c r="V2" s="50">
        <v>44618</v>
      </c>
      <c r="W2" s="50">
        <v>44619</v>
      </c>
      <c r="X2" s="49">
        <v>44620</v>
      </c>
      <c r="Y2" s="50"/>
      <c r="Z2" s="50"/>
      <c r="AA2" s="50"/>
      <c r="AB2" s="50"/>
      <c r="AC2" s="50"/>
      <c r="AD2" s="50"/>
      <c r="AE2" s="50"/>
      <c r="AF2" s="50"/>
      <c r="AG2" s="297"/>
      <c r="AH2" s="142" t="s">
        <v>4</v>
      </c>
      <c r="AI2" s="64" t="s">
        <v>1</v>
      </c>
      <c r="AJ2" s="245" t="s">
        <v>16</v>
      </c>
      <c r="AK2" s="246" t="s">
        <v>37</v>
      </c>
      <c r="AL2" s="227" t="s">
        <v>4</v>
      </c>
      <c r="AM2" s="228" t="s">
        <v>1</v>
      </c>
      <c r="AN2" s="229" t="s">
        <v>16</v>
      </c>
      <c r="AO2" s="254" t="s">
        <v>37</v>
      </c>
      <c r="AP2" s="63" t="s">
        <v>4</v>
      </c>
      <c r="AQ2" s="64" t="s">
        <v>1</v>
      </c>
      <c r="AR2" s="245" t="s">
        <v>16</v>
      </c>
      <c r="AS2" s="247" t="s">
        <v>37</v>
      </c>
    </row>
    <row r="3" spans="1:45" s="1" customFormat="1" ht="27.65" customHeight="1">
      <c r="A3" s="41">
        <v>1</v>
      </c>
      <c r="B3" s="264" t="s">
        <v>35</v>
      </c>
      <c r="C3" s="175" t="s">
        <v>23</v>
      </c>
      <c r="D3" s="176"/>
      <c r="E3" s="176"/>
      <c r="F3" s="177"/>
      <c r="G3" s="177"/>
      <c r="H3" s="178"/>
      <c r="I3" s="178"/>
      <c r="J3" s="177" t="s">
        <v>23</v>
      </c>
      <c r="K3" s="177"/>
      <c r="L3" s="176"/>
      <c r="M3" s="177"/>
      <c r="N3" s="177"/>
      <c r="O3" s="178"/>
      <c r="P3" s="178"/>
      <c r="Q3" s="177" t="s">
        <v>23</v>
      </c>
      <c r="R3" s="177"/>
      <c r="S3" s="176"/>
      <c r="T3" s="177"/>
      <c r="U3" s="177"/>
      <c r="V3" s="178"/>
      <c r="W3" s="178"/>
      <c r="X3" s="177" t="s">
        <v>23</v>
      </c>
      <c r="Y3" s="178"/>
      <c r="Z3" s="179"/>
      <c r="AA3" s="178"/>
      <c r="AB3" s="178"/>
      <c r="AC3" s="178"/>
      <c r="AD3" s="178"/>
      <c r="AE3" s="178"/>
      <c r="AF3" s="178"/>
      <c r="AG3" s="298"/>
      <c r="AH3" s="265">
        <f>SUM(C3:G3,J3:N3,Q3:U3,X3)</f>
        <v>0</v>
      </c>
      <c r="AI3" s="237">
        <f>SUM(H3:I3,O3:P3,V3:W3)</f>
        <v>0</v>
      </c>
      <c r="AJ3" s="237">
        <v>4</v>
      </c>
      <c r="AK3" s="266">
        <f t="shared" ref="AK3:AK8" si="0">SUM(AH3:AI3)*8+AJ3*4</f>
        <v>16</v>
      </c>
      <c r="AL3" s="230">
        <f>OCAK!AP3</f>
        <v>0</v>
      </c>
      <c r="AM3" s="231">
        <f>OCAK!AQ3</f>
        <v>0</v>
      </c>
      <c r="AN3" s="231">
        <f>OCAK!AR3</f>
        <v>3</v>
      </c>
      <c r="AO3" s="232">
        <f>OCAK!AS3</f>
        <v>12</v>
      </c>
      <c r="AP3" s="317">
        <f t="shared" ref="AP3:AS15" si="1">SUM(AH3,AL3)</f>
        <v>0</v>
      </c>
      <c r="AQ3" s="295">
        <f t="shared" si="1"/>
        <v>0</v>
      </c>
      <c r="AR3" s="295">
        <f t="shared" si="1"/>
        <v>7</v>
      </c>
      <c r="AS3" s="296">
        <f t="shared" si="1"/>
        <v>28</v>
      </c>
    </row>
    <row r="4" spans="1:45" s="1" customFormat="1" ht="27.65" customHeight="1">
      <c r="A4" s="23">
        <v>2</v>
      </c>
      <c r="B4" s="24" t="s">
        <v>47</v>
      </c>
      <c r="C4" s="180"/>
      <c r="D4" s="181"/>
      <c r="E4" s="181" t="s">
        <v>23</v>
      </c>
      <c r="F4" s="182"/>
      <c r="G4" s="182"/>
      <c r="H4" s="153"/>
      <c r="I4" s="183"/>
      <c r="J4" s="181"/>
      <c r="K4" s="182"/>
      <c r="L4" s="181" t="s">
        <v>23</v>
      </c>
      <c r="M4" s="182"/>
      <c r="N4" s="182"/>
      <c r="O4" s="153"/>
      <c r="P4" s="183"/>
      <c r="Q4" s="181"/>
      <c r="R4" s="182"/>
      <c r="S4" s="181" t="s">
        <v>23</v>
      </c>
      <c r="T4" s="182"/>
      <c r="U4" s="182"/>
      <c r="V4" s="153"/>
      <c r="W4" s="183"/>
      <c r="X4" s="181"/>
      <c r="Y4" s="153"/>
      <c r="Z4" s="183"/>
      <c r="AA4" s="153"/>
      <c r="AB4" s="153"/>
      <c r="AC4" s="153"/>
      <c r="AD4" s="183"/>
      <c r="AE4" s="183"/>
      <c r="AF4" s="153"/>
      <c r="AG4" s="299"/>
      <c r="AH4" s="253">
        <f t="shared" ref="AH4:AH15" si="2">SUM(C4:G4,J4:N4,Q4:U4,X4)</f>
        <v>0</v>
      </c>
      <c r="AI4" s="138">
        <f t="shared" ref="AI4:AI15" si="3">SUM(H4:I4,O4:P4,V4:W4)</f>
        <v>0</v>
      </c>
      <c r="AJ4" s="138">
        <v>3</v>
      </c>
      <c r="AK4" s="156">
        <f t="shared" si="0"/>
        <v>12</v>
      </c>
      <c r="AL4" s="71">
        <f>OCAK!AP4</f>
        <v>0</v>
      </c>
      <c r="AM4" s="14">
        <f>OCAK!AQ4</f>
        <v>0</v>
      </c>
      <c r="AN4" s="14">
        <f>OCAK!AR4</f>
        <v>3</v>
      </c>
      <c r="AO4" s="207">
        <f>OCAK!AS4</f>
        <v>12</v>
      </c>
      <c r="AP4" s="318">
        <f t="shared" si="1"/>
        <v>0</v>
      </c>
      <c r="AQ4" s="163">
        <f t="shared" si="1"/>
        <v>0</v>
      </c>
      <c r="AR4" s="163">
        <f t="shared" si="1"/>
        <v>6</v>
      </c>
      <c r="AS4" s="214">
        <f t="shared" si="1"/>
        <v>24</v>
      </c>
    </row>
    <row r="5" spans="1:45" s="1" customFormat="1" ht="27.65" customHeight="1">
      <c r="A5" s="23">
        <v>3</v>
      </c>
      <c r="B5" s="24" t="s">
        <v>31</v>
      </c>
      <c r="C5" s="188"/>
      <c r="D5" s="189"/>
      <c r="E5" s="181"/>
      <c r="F5" s="182" t="s">
        <v>23</v>
      </c>
      <c r="G5" s="182"/>
      <c r="H5" s="153"/>
      <c r="I5" s="153"/>
      <c r="J5" s="182"/>
      <c r="K5" s="182"/>
      <c r="L5" s="181"/>
      <c r="M5" s="182"/>
      <c r="N5" s="182"/>
      <c r="O5" s="153"/>
      <c r="P5" s="153"/>
      <c r="Q5" s="182"/>
      <c r="R5" s="182"/>
      <c r="S5" s="181"/>
      <c r="T5" s="182" t="s">
        <v>23</v>
      </c>
      <c r="U5" s="182"/>
      <c r="V5" s="153"/>
      <c r="W5" s="153"/>
      <c r="X5" s="182"/>
      <c r="Y5" s="153"/>
      <c r="Z5" s="183"/>
      <c r="AA5" s="153"/>
      <c r="AB5" s="153"/>
      <c r="AC5" s="153"/>
      <c r="AD5" s="153"/>
      <c r="AE5" s="153"/>
      <c r="AF5" s="153"/>
      <c r="AG5" s="299"/>
      <c r="AH5" s="253">
        <f t="shared" si="2"/>
        <v>0</v>
      </c>
      <c r="AI5" s="138">
        <f t="shared" si="3"/>
        <v>0</v>
      </c>
      <c r="AJ5" s="138">
        <v>2</v>
      </c>
      <c r="AK5" s="156">
        <f t="shared" si="0"/>
        <v>8</v>
      </c>
      <c r="AL5" s="71">
        <f>OCAK!AP5</f>
        <v>1</v>
      </c>
      <c r="AM5" s="14">
        <f>OCAK!AQ5</f>
        <v>0</v>
      </c>
      <c r="AN5" s="14">
        <f>OCAK!AR5</f>
        <v>1</v>
      </c>
      <c r="AO5" s="207">
        <f>OCAK!AS5</f>
        <v>12</v>
      </c>
      <c r="AP5" s="318">
        <f t="shared" si="1"/>
        <v>1</v>
      </c>
      <c r="AQ5" s="163">
        <f t="shared" si="1"/>
        <v>0</v>
      </c>
      <c r="AR5" s="163">
        <f t="shared" si="1"/>
        <v>3</v>
      </c>
      <c r="AS5" s="214">
        <f t="shared" si="1"/>
        <v>20</v>
      </c>
    </row>
    <row r="6" spans="1:45" s="1" customFormat="1" ht="27.65" customHeight="1" thickBot="1">
      <c r="A6" s="25">
        <v>4</v>
      </c>
      <c r="B6" s="26" t="s">
        <v>48</v>
      </c>
      <c r="C6" s="184"/>
      <c r="D6" s="185"/>
      <c r="E6" s="185">
        <v>1</v>
      </c>
      <c r="F6" s="186"/>
      <c r="G6" s="186"/>
      <c r="H6" s="155">
        <v>1</v>
      </c>
      <c r="I6" s="155"/>
      <c r="J6" s="186"/>
      <c r="K6" s="186"/>
      <c r="L6" s="185"/>
      <c r="M6" s="186">
        <v>1</v>
      </c>
      <c r="N6" s="186"/>
      <c r="O6" s="155">
        <v>1</v>
      </c>
      <c r="P6" s="155"/>
      <c r="Q6" s="186"/>
      <c r="R6" s="186"/>
      <c r="S6" s="185"/>
      <c r="T6" s="186"/>
      <c r="U6" s="186"/>
      <c r="V6" s="155"/>
      <c r="W6" s="155"/>
      <c r="X6" s="186">
        <v>1</v>
      </c>
      <c r="Y6" s="155"/>
      <c r="Z6" s="187"/>
      <c r="AA6" s="155"/>
      <c r="AB6" s="155"/>
      <c r="AC6" s="155"/>
      <c r="AD6" s="155"/>
      <c r="AE6" s="155"/>
      <c r="AF6" s="155"/>
      <c r="AG6" s="300"/>
      <c r="AH6" s="285">
        <f t="shared" si="2"/>
        <v>3</v>
      </c>
      <c r="AI6" s="239">
        <f t="shared" si="3"/>
        <v>2</v>
      </c>
      <c r="AJ6" s="239"/>
      <c r="AK6" s="286">
        <f t="shared" si="0"/>
        <v>40</v>
      </c>
      <c r="AL6" s="287">
        <f>OCAK!AP6</f>
        <v>3</v>
      </c>
      <c r="AM6" s="288">
        <f>OCAK!AQ6</f>
        <v>0</v>
      </c>
      <c r="AN6" s="288">
        <f>OCAK!AR6</f>
        <v>1</v>
      </c>
      <c r="AO6" s="289">
        <f>OCAK!AS6</f>
        <v>28</v>
      </c>
      <c r="AP6" s="322">
        <f t="shared" si="1"/>
        <v>6</v>
      </c>
      <c r="AQ6" s="323">
        <f t="shared" si="1"/>
        <v>2</v>
      </c>
      <c r="AR6" s="323">
        <f t="shared" si="1"/>
        <v>1</v>
      </c>
      <c r="AS6" s="324">
        <f t="shared" si="1"/>
        <v>68</v>
      </c>
    </row>
    <row r="7" spans="1:45" ht="27.65" customHeight="1">
      <c r="A7" s="21">
        <v>5</v>
      </c>
      <c r="B7" s="22" t="s">
        <v>11</v>
      </c>
      <c r="C7" s="311"/>
      <c r="D7" s="189"/>
      <c r="E7" s="189"/>
      <c r="F7" s="190">
        <v>1</v>
      </c>
      <c r="G7" s="190"/>
      <c r="H7" s="191"/>
      <c r="I7" s="191"/>
      <c r="J7" s="190"/>
      <c r="K7" s="190"/>
      <c r="L7" s="189">
        <v>1</v>
      </c>
      <c r="M7" s="190"/>
      <c r="N7" s="190"/>
      <c r="O7" s="191"/>
      <c r="P7" s="191">
        <v>1</v>
      </c>
      <c r="Q7" s="190"/>
      <c r="R7" s="190"/>
      <c r="S7" s="189">
        <v>1</v>
      </c>
      <c r="T7" s="190"/>
      <c r="U7" s="190">
        <v>1</v>
      </c>
      <c r="V7" s="191"/>
      <c r="W7" s="191"/>
      <c r="X7" s="190"/>
      <c r="Y7" s="191"/>
      <c r="Z7" s="192"/>
      <c r="AA7" s="191"/>
      <c r="AB7" s="191"/>
      <c r="AC7" s="191"/>
      <c r="AD7" s="191"/>
      <c r="AE7" s="191"/>
      <c r="AF7" s="191"/>
      <c r="AG7" s="301"/>
      <c r="AH7" s="325">
        <f t="shared" si="2"/>
        <v>4</v>
      </c>
      <c r="AI7" s="237">
        <f t="shared" si="3"/>
        <v>1</v>
      </c>
      <c r="AJ7" s="237"/>
      <c r="AK7" s="266">
        <f t="shared" si="0"/>
        <v>40</v>
      </c>
      <c r="AL7" s="230">
        <f>OCAK!AP7</f>
        <v>19</v>
      </c>
      <c r="AM7" s="231">
        <f>OCAK!AQ7</f>
        <v>6</v>
      </c>
      <c r="AN7" s="231">
        <f>OCAK!AR7</f>
        <v>6</v>
      </c>
      <c r="AO7" s="232">
        <f>OCAK!AS7</f>
        <v>204</v>
      </c>
      <c r="AP7" s="317">
        <f>SUM(AH7,AL7)</f>
        <v>23</v>
      </c>
      <c r="AQ7" s="295">
        <f t="shared" si="1"/>
        <v>7</v>
      </c>
      <c r="AR7" s="295">
        <f t="shared" si="1"/>
        <v>6</v>
      </c>
      <c r="AS7" s="296">
        <f>SUM(AK7,AO7)</f>
        <v>244</v>
      </c>
    </row>
    <row r="8" spans="1:45" ht="27.65" customHeight="1">
      <c r="A8" s="23">
        <v>6</v>
      </c>
      <c r="B8" s="24" t="s">
        <v>18</v>
      </c>
      <c r="C8" s="312">
        <v>1</v>
      </c>
      <c r="D8" s="181"/>
      <c r="E8" s="181"/>
      <c r="F8" s="182"/>
      <c r="G8" s="182"/>
      <c r="H8" s="153">
        <v>1</v>
      </c>
      <c r="I8" s="153"/>
      <c r="J8" s="182"/>
      <c r="K8" s="182"/>
      <c r="L8" s="181"/>
      <c r="M8" s="182"/>
      <c r="N8" s="182">
        <v>1</v>
      </c>
      <c r="O8" s="153"/>
      <c r="P8" s="153"/>
      <c r="Q8" s="182"/>
      <c r="R8" s="182"/>
      <c r="S8" s="181"/>
      <c r="T8" s="182"/>
      <c r="U8" s="182"/>
      <c r="V8" s="153"/>
      <c r="W8" s="153"/>
      <c r="X8" s="182"/>
      <c r="Y8" s="153"/>
      <c r="Z8" s="183"/>
      <c r="AA8" s="153"/>
      <c r="AB8" s="153"/>
      <c r="AC8" s="153"/>
      <c r="AD8" s="153"/>
      <c r="AE8" s="153"/>
      <c r="AF8" s="153"/>
      <c r="AG8" s="299"/>
      <c r="AH8" s="137">
        <f t="shared" si="2"/>
        <v>2</v>
      </c>
      <c r="AI8" s="138">
        <f t="shared" si="3"/>
        <v>1</v>
      </c>
      <c r="AJ8" s="138"/>
      <c r="AK8" s="156">
        <f t="shared" si="0"/>
        <v>24</v>
      </c>
      <c r="AL8" s="71">
        <f>OCAK!AP8</f>
        <v>15</v>
      </c>
      <c r="AM8" s="14">
        <f>OCAK!AQ8</f>
        <v>8</v>
      </c>
      <c r="AN8" s="14">
        <f>OCAK!AR8</f>
        <v>9</v>
      </c>
      <c r="AO8" s="207">
        <f>OCAK!AS8</f>
        <v>201</v>
      </c>
      <c r="AP8" s="319">
        <f t="shared" ref="AP8:AP15" si="4">SUM(AH8,AL8)</f>
        <v>17</v>
      </c>
      <c r="AQ8" s="152">
        <f t="shared" si="1"/>
        <v>9</v>
      </c>
      <c r="AR8" s="152">
        <f t="shared" si="1"/>
        <v>9</v>
      </c>
      <c r="AS8" s="215">
        <f t="shared" ref="AS8:AS15" si="5">SUM(AK8,AO8)</f>
        <v>225</v>
      </c>
    </row>
    <row r="9" spans="1:45" ht="27.65" customHeight="1" thickBot="1">
      <c r="A9" s="38">
        <v>7</v>
      </c>
      <c r="B9" s="283" t="s">
        <v>25</v>
      </c>
      <c r="C9" s="313"/>
      <c r="D9" s="194"/>
      <c r="E9" s="194">
        <v>1</v>
      </c>
      <c r="F9" s="195"/>
      <c r="G9" s="195"/>
      <c r="H9" s="196"/>
      <c r="I9" s="196">
        <v>1</v>
      </c>
      <c r="J9" s="195"/>
      <c r="K9" s="195" t="s">
        <v>23</v>
      </c>
      <c r="L9" s="194"/>
      <c r="M9" s="195"/>
      <c r="N9" s="195"/>
      <c r="O9" s="196"/>
      <c r="P9" s="196"/>
      <c r="Q9" s="195"/>
      <c r="R9" s="195"/>
      <c r="S9" s="194"/>
      <c r="T9" s="195">
        <v>1</v>
      </c>
      <c r="U9" s="195"/>
      <c r="V9" s="196"/>
      <c r="W9" s="196"/>
      <c r="X9" s="195">
        <v>1</v>
      </c>
      <c r="Y9" s="196"/>
      <c r="Z9" s="197"/>
      <c r="AA9" s="196"/>
      <c r="AB9" s="196"/>
      <c r="AC9" s="196"/>
      <c r="AD9" s="196"/>
      <c r="AE9" s="196"/>
      <c r="AF9" s="196"/>
      <c r="AG9" s="302"/>
      <c r="AH9" s="326">
        <f t="shared" si="2"/>
        <v>3</v>
      </c>
      <c r="AI9" s="238">
        <f t="shared" si="3"/>
        <v>1</v>
      </c>
      <c r="AJ9" s="238">
        <v>1</v>
      </c>
      <c r="AK9" s="273">
        <f>SUM(AH9:AI9)*8+AJ9*4</f>
        <v>36</v>
      </c>
      <c r="AL9" s="73">
        <f>OCAK!AP9</f>
        <v>16</v>
      </c>
      <c r="AM9" s="19">
        <f>OCAK!AQ9</f>
        <v>7</v>
      </c>
      <c r="AN9" s="19">
        <f>OCAK!AR9</f>
        <v>8</v>
      </c>
      <c r="AO9" s="274">
        <f>OCAK!AS9</f>
        <v>196</v>
      </c>
      <c r="AP9" s="321">
        <f t="shared" si="4"/>
        <v>19</v>
      </c>
      <c r="AQ9" s="276">
        <f t="shared" si="1"/>
        <v>8</v>
      </c>
      <c r="AR9" s="276">
        <f t="shared" si="1"/>
        <v>9</v>
      </c>
      <c r="AS9" s="277">
        <f t="shared" si="5"/>
        <v>232</v>
      </c>
    </row>
    <row r="10" spans="1:45" ht="27.65" customHeight="1">
      <c r="A10" s="41">
        <v>8</v>
      </c>
      <c r="B10" s="264" t="s">
        <v>14</v>
      </c>
      <c r="C10" s="314"/>
      <c r="D10" s="176">
        <v>1</v>
      </c>
      <c r="E10" s="176"/>
      <c r="F10" s="177"/>
      <c r="G10" s="177"/>
      <c r="H10" s="178"/>
      <c r="I10" s="179"/>
      <c r="J10" s="176"/>
      <c r="K10" s="177">
        <v>1</v>
      </c>
      <c r="L10" s="176"/>
      <c r="M10" s="177"/>
      <c r="N10" s="177"/>
      <c r="O10" s="178"/>
      <c r="P10" s="179"/>
      <c r="Q10" s="176"/>
      <c r="R10" s="177">
        <v>1</v>
      </c>
      <c r="S10" s="176"/>
      <c r="T10" s="177"/>
      <c r="U10" s="177"/>
      <c r="V10" s="178"/>
      <c r="W10" s="179">
        <v>1</v>
      </c>
      <c r="X10" s="176"/>
      <c r="Y10" s="178"/>
      <c r="Z10" s="179"/>
      <c r="AA10" s="178"/>
      <c r="AB10" s="178"/>
      <c r="AC10" s="178"/>
      <c r="AD10" s="179"/>
      <c r="AE10" s="179"/>
      <c r="AF10" s="178"/>
      <c r="AG10" s="298"/>
      <c r="AH10" s="244">
        <f t="shared" si="2"/>
        <v>3</v>
      </c>
      <c r="AI10" s="161">
        <f t="shared" si="3"/>
        <v>1</v>
      </c>
      <c r="AJ10" s="161"/>
      <c r="AK10" s="162">
        <f t="shared" ref="AK10:AK15" si="6">SUM(AH10:AI10)*8+AJ10*4</f>
        <v>32</v>
      </c>
      <c r="AL10" s="211">
        <f>OCAK!AP10</f>
        <v>18</v>
      </c>
      <c r="AM10" s="9">
        <f>OCAK!AQ10</f>
        <v>4</v>
      </c>
      <c r="AN10" s="9">
        <f>OCAK!AR10</f>
        <v>0</v>
      </c>
      <c r="AO10" s="212">
        <f>OCAK!AS10</f>
        <v>157</v>
      </c>
      <c r="AP10" s="318">
        <f t="shared" si="4"/>
        <v>21</v>
      </c>
      <c r="AQ10" s="163">
        <f t="shared" si="1"/>
        <v>5</v>
      </c>
      <c r="AR10" s="163">
        <f t="shared" si="1"/>
        <v>0</v>
      </c>
      <c r="AS10" s="214">
        <f t="shared" si="5"/>
        <v>189</v>
      </c>
    </row>
    <row r="11" spans="1:45" ht="27.65" customHeight="1">
      <c r="A11" s="23">
        <v>9</v>
      </c>
      <c r="B11" s="24" t="s">
        <v>3</v>
      </c>
      <c r="C11" s="312"/>
      <c r="D11" s="181"/>
      <c r="E11" s="181"/>
      <c r="F11" s="182">
        <v>1</v>
      </c>
      <c r="G11" s="182"/>
      <c r="H11" s="153"/>
      <c r="I11" s="153"/>
      <c r="J11" s="182"/>
      <c r="K11" s="182"/>
      <c r="L11" s="181">
        <v>1</v>
      </c>
      <c r="M11" s="182"/>
      <c r="N11" s="182"/>
      <c r="O11" s="153"/>
      <c r="P11" s="153">
        <v>1</v>
      </c>
      <c r="Q11" s="182"/>
      <c r="R11" s="182" t="s">
        <v>23</v>
      </c>
      <c r="S11" s="181"/>
      <c r="T11" s="182"/>
      <c r="U11" s="182">
        <v>1</v>
      </c>
      <c r="V11" s="153"/>
      <c r="W11" s="153"/>
      <c r="X11" s="182"/>
      <c r="Y11" s="153"/>
      <c r="Z11" s="183"/>
      <c r="AA11" s="153"/>
      <c r="AB11" s="153"/>
      <c r="AC11" s="153"/>
      <c r="AD11" s="153"/>
      <c r="AE11" s="153"/>
      <c r="AF11" s="153"/>
      <c r="AG11" s="299"/>
      <c r="AH11" s="253">
        <f t="shared" si="2"/>
        <v>3</v>
      </c>
      <c r="AI11" s="138">
        <f t="shared" si="3"/>
        <v>1</v>
      </c>
      <c r="AJ11" s="138">
        <v>1</v>
      </c>
      <c r="AK11" s="156">
        <f t="shared" si="6"/>
        <v>36</v>
      </c>
      <c r="AL11" s="71">
        <f>OCAK!AP11</f>
        <v>18</v>
      </c>
      <c r="AM11" s="14">
        <f>OCAK!AQ11</f>
        <v>6</v>
      </c>
      <c r="AN11" s="14">
        <f>OCAK!AR11</f>
        <v>6</v>
      </c>
      <c r="AO11" s="207">
        <f>OCAK!AS11</f>
        <v>196</v>
      </c>
      <c r="AP11" s="319">
        <f t="shared" si="4"/>
        <v>21</v>
      </c>
      <c r="AQ11" s="152">
        <f t="shared" si="1"/>
        <v>7</v>
      </c>
      <c r="AR11" s="152">
        <f t="shared" si="1"/>
        <v>7</v>
      </c>
      <c r="AS11" s="215">
        <f t="shared" si="5"/>
        <v>232</v>
      </c>
    </row>
    <row r="12" spans="1:45" ht="27.65" customHeight="1" thickBot="1">
      <c r="A12" s="25">
        <v>10</v>
      </c>
      <c r="B12" s="26" t="s">
        <v>2</v>
      </c>
      <c r="C12" s="315"/>
      <c r="D12" s="185" t="s">
        <v>23</v>
      </c>
      <c r="E12" s="185"/>
      <c r="F12" s="186"/>
      <c r="G12" s="186">
        <v>1</v>
      </c>
      <c r="H12" s="155"/>
      <c r="I12" s="155"/>
      <c r="J12" s="186">
        <v>1</v>
      </c>
      <c r="K12" s="186"/>
      <c r="L12" s="185"/>
      <c r="M12" s="186" t="s">
        <v>23</v>
      </c>
      <c r="N12" s="186"/>
      <c r="O12" s="155"/>
      <c r="P12" s="155"/>
      <c r="Q12" s="186">
        <v>1</v>
      </c>
      <c r="R12" s="186"/>
      <c r="S12" s="185"/>
      <c r="T12" s="186"/>
      <c r="U12" s="186"/>
      <c r="V12" s="155">
        <v>1</v>
      </c>
      <c r="W12" s="155"/>
      <c r="X12" s="186"/>
      <c r="Y12" s="155"/>
      <c r="Z12" s="187"/>
      <c r="AA12" s="155"/>
      <c r="AB12" s="155"/>
      <c r="AC12" s="155"/>
      <c r="AD12" s="155"/>
      <c r="AE12" s="155"/>
      <c r="AF12" s="155"/>
      <c r="AG12" s="300"/>
      <c r="AH12" s="285">
        <f t="shared" si="2"/>
        <v>3</v>
      </c>
      <c r="AI12" s="239">
        <f t="shared" si="3"/>
        <v>1</v>
      </c>
      <c r="AJ12" s="239">
        <v>2</v>
      </c>
      <c r="AK12" s="286">
        <f t="shared" si="6"/>
        <v>40</v>
      </c>
      <c r="AL12" s="287">
        <f>OCAK!AP12</f>
        <v>18</v>
      </c>
      <c r="AM12" s="288">
        <f>OCAK!AQ12</f>
        <v>6</v>
      </c>
      <c r="AN12" s="288">
        <f>OCAK!AR12</f>
        <v>6</v>
      </c>
      <c r="AO12" s="289">
        <f>OCAK!AS12</f>
        <v>195</v>
      </c>
      <c r="AP12" s="320">
        <f t="shared" si="4"/>
        <v>21</v>
      </c>
      <c r="AQ12" s="291">
        <f t="shared" si="1"/>
        <v>7</v>
      </c>
      <c r="AR12" s="291">
        <f t="shared" si="1"/>
        <v>8</v>
      </c>
      <c r="AS12" s="292">
        <f t="shared" si="5"/>
        <v>235</v>
      </c>
    </row>
    <row r="13" spans="1:45" ht="27.65" customHeight="1">
      <c r="A13" s="21">
        <v>11</v>
      </c>
      <c r="B13" s="22" t="s">
        <v>17</v>
      </c>
      <c r="C13" s="311"/>
      <c r="D13" s="189">
        <v>1</v>
      </c>
      <c r="E13" s="189"/>
      <c r="F13" s="190"/>
      <c r="G13" s="190"/>
      <c r="H13" s="191"/>
      <c r="I13" s="191"/>
      <c r="J13" s="190">
        <v>1</v>
      </c>
      <c r="K13" s="190"/>
      <c r="L13" s="189"/>
      <c r="M13" s="190"/>
      <c r="N13" s="190"/>
      <c r="O13" s="191">
        <v>1</v>
      </c>
      <c r="P13" s="191"/>
      <c r="Q13" s="190"/>
      <c r="R13" s="190"/>
      <c r="S13" s="189">
        <v>1</v>
      </c>
      <c r="T13" s="190"/>
      <c r="U13" s="190"/>
      <c r="V13" s="191"/>
      <c r="W13" s="191">
        <v>1</v>
      </c>
      <c r="X13" s="190"/>
      <c r="Y13" s="191"/>
      <c r="Z13" s="192"/>
      <c r="AA13" s="191"/>
      <c r="AB13" s="191"/>
      <c r="AC13" s="191"/>
      <c r="AD13" s="191"/>
      <c r="AE13" s="191"/>
      <c r="AF13" s="191"/>
      <c r="AG13" s="301"/>
      <c r="AH13" s="325">
        <f t="shared" si="2"/>
        <v>3</v>
      </c>
      <c r="AI13" s="237">
        <f t="shared" si="3"/>
        <v>2</v>
      </c>
      <c r="AJ13" s="237"/>
      <c r="AK13" s="266">
        <f t="shared" si="6"/>
        <v>40</v>
      </c>
      <c r="AL13" s="230">
        <f>OCAK!AP13</f>
        <v>15</v>
      </c>
      <c r="AM13" s="231">
        <f>OCAK!AQ13</f>
        <v>7</v>
      </c>
      <c r="AN13" s="231">
        <f>OCAK!AR13</f>
        <v>8</v>
      </c>
      <c r="AO13" s="232">
        <f>OCAK!AS13</f>
        <v>190</v>
      </c>
      <c r="AP13" s="317">
        <f t="shared" si="4"/>
        <v>18</v>
      </c>
      <c r="AQ13" s="295">
        <f t="shared" si="1"/>
        <v>9</v>
      </c>
      <c r="AR13" s="295">
        <f t="shared" si="1"/>
        <v>8</v>
      </c>
      <c r="AS13" s="296">
        <f t="shared" si="5"/>
        <v>230</v>
      </c>
    </row>
    <row r="14" spans="1:45" ht="27.65" customHeight="1">
      <c r="A14" s="23">
        <v>12</v>
      </c>
      <c r="B14" s="24" t="s">
        <v>26</v>
      </c>
      <c r="C14" s="312">
        <v>1</v>
      </c>
      <c r="D14" s="181"/>
      <c r="E14" s="181"/>
      <c r="F14" s="182"/>
      <c r="G14" s="182"/>
      <c r="H14" s="153"/>
      <c r="I14" s="153">
        <v>1</v>
      </c>
      <c r="J14" s="181"/>
      <c r="K14" s="181"/>
      <c r="L14" s="181"/>
      <c r="M14" s="182">
        <v>1</v>
      </c>
      <c r="N14" s="182"/>
      <c r="O14" s="153"/>
      <c r="P14" s="153"/>
      <c r="Q14" s="181">
        <v>1</v>
      </c>
      <c r="R14" s="181"/>
      <c r="S14" s="181"/>
      <c r="T14" s="182">
        <v>1</v>
      </c>
      <c r="U14" s="182"/>
      <c r="V14" s="153"/>
      <c r="W14" s="153"/>
      <c r="X14" s="181"/>
      <c r="Y14" s="183"/>
      <c r="Z14" s="183"/>
      <c r="AA14" s="153"/>
      <c r="AB14" s="153"/>
      <c r="AC14" s="153"/>
      <c r="AD14" s="153"/>
      <c r="AE14" s="183"/>
      <c r="AF14" s="183"/>
      <c r="AG14" s="299"/>
      <c r="AH14" s="137">
        <f t="shared" si="2"/>
        <v>4</v>
      </c>
      <c r="AI14" s="138">
        <f t="shared" si="3"/>
        <v>1</v>
      </c>
      <c r="AJ14" s="138"/>
      <c r="AK14" s="156">
        <f t="shared" si="6"/>
        <v>40</v>
      </c>
      <c r="AL14" s="71">
        <f>OCAK!AP14</f>
        <v>17</v>
      </c>
      <c r="AM14" s="14">
        <f>OCAK!AQ14</f>
        <v>5</v>
      </c>
      <c r="AN14" s="14">
        <f>OCAK!AR14</f>
        <v>6</v>
      </c>
      <c r="AO14" s="207">
        <f>OCAK!AS14</f>
        <v>182</v>
      </c>
      <c r="AP14" s="319">
        <f t="shared" si="4"/>
        <v>21</v>
      </c>
      <c r="AQ14" s="152">
        <f t="shared" si="1"/>
        <v>6</v>
      </c>
      <c r="AR14" s="152">
        <f t="shared" si="1"/>
        <v>6</v>
      </c>
      <c r="AS14" s="215">
        <f t="shared" si="5"/>
        <v>222</v>
      </c>
    </row>
    <row r="15" spans="1:45" ht="27.65" customHeight="1" thickBot="1">
      <c r="A15" s="25">
        <v>13</v>
      </c>
      <c r="B15" s="26" t="s">
        <v>27</v>
      </c>
      <c r="C15" s="315"/>
      <c r="D15" s="185"/>
      <c r="E15" s="185"/>
      <c r="F15" s="186"/>
      <c r="G15" s="186">
        <v>1</v>
      </c>
      <c r="H15" s="155"/>
      <c r="I15" s="155"/>
      <c r="J15" s="186"/>
      <c r="K15" s="186">
        <v>1</v>
      </c>
      <c r="L15" s="185"/>
      <c r="M15" s="186"/>
      <c r="N15" s="186">
        <v>1</v>
      </c>
      <c r="O15" s="155"/>
      <c r="P15" s="155"/>
      <c r="Q15" s="186"/>
      <c r="R15" s="186">
        <v>1</v>
      </c>
      <c r="S15" s="185"/>
      <c r="T15" s="186"/>
      <c r="U15" s="186"/>
      <c r="V15" s="155">
        <v>1</v>
      </c>
      <c r="W15" s="155"/>
      <c r="X15" s="186"/>
      <c r="Y15" s="155"/>
      <c r="Z15" s="187"/>
      <c r="AA15" s="155"/>
      <c r="AB15" s="155"/>
      <c r="AC15" s="155"/>
      <c r="AD15" s="155"/>
      <c r="AE15" s="155"/>
      <c r="AF15" s="155"/>
      <c r="AG15" s="300"/>
      <c r="AH15" s="326">
        <f t="shared" si="2"/>
        <v>4</v>
      </c>
      <c r="AI15" s="238">
        <f t="shared" si="3"/>
        <v>1</v>
      </c>
      <c r="AJ15" s="238"/>
      <c r="AK15" s="273">
        <f t="shared" si="6"/>
        <v>40</v>
      </c>
      <c r="AL15" s="73">
        <f>OCAK!AP15</f>
        <v>14</v>
      </c>
      <c r="AM15" s="19">
        <f>OCAK!AQ15</f>
        <v>8</v>
      </c>
      <c r="AN15" s="19">
        <f>OCAK!AR15</f>
        <v>8</v>
      </c>
      <c r="AO15" s="274">
        <f>OCAK!AS15</f>
        <v>188</v>
      </c>
      <c r="AP15" s="321">
        <f t="shared" si="4"/>
        <v>18</v>
      </c>
      <c r="AQ15" s="276">
        <f t="shared" si="1"/>
        <v>9</v>
      </c>
      <c r="AR15" s="276">
        <f t="shared" si="1"/>
        <v>8</v>
      </c>
      <c r="AS15" s="277">
        <f t="shared" si="5"/>
        <v>228</v>
      </c>
    </row>
    <row r="16" spans="1:45" s="149" customFormat="1" ht="29.65" customHeight="1" thickBot="1">
      <c r="A16" s="472" t="s">
        <v>0</v>
      </c>
      <c r="B16" s="478"/>
      <c r="C16" s="316">
        <f t="shared" ref="C16:D16" si="7">SUM(C3:C15)</f>
        <v>2</v>
      </c>
      <c r="D16" s="316">
        <f t="shared" si="7"/>
        <v>2</v>
      </c>
      <c r="E16" s="316">
        <f t="shared" ref="E16:AG16" si="8">SUM(E3:E15)</f>
        <v>2</v>
      </c>
      <c r="F16" s="316">
        <f t="shared" si="8"/>
        <v>2</v>
      </c>
      <c r="G16" s="316">
        <f t="shared" si="8"/>
        <v>2</v>
      </c>
      <c r="H16" s="76">
        <f t="shared" si="8"/>
        <v>2</v>
      </c>
      <c r="I16" s="76">
        <f t="shared" si="8"/>
        <v>2</v>
      </c>
      <c r="J16" s="316">
        <f t="shared" si="8"/>
        <v>2</v>
      </c>
      <c r="K16" s="316">
        <f t="shared" si="8"/>
        <v>2</v>
      </c>
      <c r="L16" s="316">
        <f t="shared" si="8"/>
        <v>2</v>
      </c>
      <c r="M16" s="316">
        <f t="shared" si="8"/>
        <v>2</v>
      </c>
      <c r="N16" s="316">
        <f t="shared" si="8"/>
        <v>2</v>
      </c>
      <c r="O16" s="76">
        <f t="shared" si="8"/>
        <v>2</v>
      </c>
      <c r="P16" s="76">
        <f t="shared" si="8"/>
        <v>2</v>
      </c>
      <c r="Q16" s="316">
        <f t="shared" si="8"/>
        <v>2</v>
      </c>
      <c r="R16" s="316">
        <f t="shared" si="8"/>
        <v>2</v>
      </c>
      <c r="S16" s="316">
        <f t="shared" si="8"/>
        <v>2</v>
      </c>
      <c r="T16" s="316">
        <f t="shared" si="8"/>
        <v>2</v>
      </c>
      <c r="U16" s="316">
        <f t="shared" si="8"/>
        <v>2</v>
      </c>
      <c r="V16" s="76">
        <f t="shared" si="8"/>
        <v>2</v>
      </c>
      <c r="W16" s="76">
        <f t="shared" si="8"/>
        <v>2</v>
      </c>
      <c r="X16" s="316">
        <f t="shared" si="8"/>
        <v>2</v>
      </c>
      <c r="Y16" s="76">
        <f t="shared" si="8"/>
        <v>0</v>
      </c>
      <c r="Z16" s="76">
        <f t="shared" si="8"/>
        <v>0</v>
      </c>
      <c r="AA16" s="76">
        <f t="shared" si="8"/>
        <v>0</v>
      </c>
      <c r="AB16" s="76">
        <f t="shared" si="8"/>
        <v>0</v>
      </c>
      <c r="AC16" s="76">
        <f t="shared" si="8"/>
        <v>0</v>
      </c>
      <c r="AD16" s="76">
        <f t="shared" si="8"/>
        <v>0</v>
      </c>
      <c r="AE16" s="76">
        <f t="shared" si="8"/>
        <v>0</v>
      </c>
      <c r="AF16" s="76">
        <f t="shared" si="8"/>
        <v>0</v>
      </c>
      <c r="AG16" s="77">
        <f t="shared" si="8"/>
        <v>0</v>
      </c>
      <c r="AH16" s="251">
        <f>SUM(AH7:AH15)</f>
        <v>29</v>
      </c>
      <c r="AI16" s="76">
        <f>SUM(AI7:AI15)</f>
        <v>10</v>
      </c>
      <c r="AJ16" s="76">
        <f>SUM(AJ7:AJ15)</f>
        <v>4</v>
      </c>
      <c r="AK16" s="257">
        <f>SUM(AK7:AK15)</f>
        <v>328</v>
      </c>
      <c r="AL16" s="258">
        <f>SUM(AL3:AL15)</f>
        <v>154</v>
      </c>
      <c r="AM16" s="259">
        <f t="shared" ref="AM16:AO16" si="9">SUM(AM3:AM15)</f>
        <v>57</v>
      </c>
      <c r="AN16" s="259">
        <f t="shared" si="9"/>
        <v>65</v>
      </c>
      <c r="AO16" s="260">
        <f t="shared" si="9"/>
        <v>1773</v>
      </c>
      <c r="AP16" s="261">
        <f>SUM(AP3:AP15)</f>
        <v>186</v>
      </c>
      <c r="AQ16" s="262">
        <f t="shared" ref="AQ16" si="10">SUM(AQ3:AQ15)</f>
        <v>69</v>
      </c>
      <c r="AR16" s="262">
        <f t="shared" ref="AR16" si="11">SUM(AR3:AR15)</f>
        <v>78</v>
      </c>
      <c r="AS16" s="263">
        <f t="shared" ref="AS16" si="12">SUM(AS3:AS15)</f>
        <v>2177</v>
      </c>
    </row>
    <row r="17" spans="2:33" s="233" customFormat="1" ht="35.25" customHeight="1">
      <c r="B17" s="234" t="s">
        <v>44</v>
      </c>
      <c r="C17" s="474" t="s">
        <v>46</v>
      </c>
      <c r="D17" s="474"/>
      <c r="E17" s="474"/>
      <c r="F17" s="474"/>
      <c r="G17" s="474"/>
      <c r="H17" s="235" t="s">
        <v>43</v>
      </c>
      <c r="I17" s="474" t="s">
        <v>45</v>
      </c>
      <c r="J17" s="474"/>
      <c r="K17" s="474"/>
      <c r="L17" s="474"/>
      <c r="M17" s="474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</row>
    <row r="18" spans="2:33" s="78" customFormat="1" ht="22">
      <c r="C18" s="466"/>
      <c r="D18" s="466"/>
      <c r="E18" s="466"/>
      <c r="F18" s="466"/>
      <c r="G18" s="466"/>
      <c r="H18" s="466"/>
      <c r="I18" s="466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09"/>
      <c r="U18" s="309"/>
      <c r="V18" s="309"/>
      <c r="W18" s="309"/>
      <c r="X18" s="309"/>
      <c r="Y18" s="309"/>
      <c r="Z18" s="309"/>
      <c r="AA18" s="466" t="s">
        <v>9</v>
      </c>
      <c r="AB18" s="466"/>
      <c r="AC18" s="466"/>
      <c r="AD18" s="466"/>
      <c r="AE18" s="466"/>
    </row>
    <row r="19" spans="2:33" s="78" customFormat="1" ht="18.649999999999999" customHeight="1">
      <c r="F19" s="309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  <c r="U19" s="309"/>
      <c r="V19" s="309"/>
      <c r="W19" s="309"/>
      <c r="X19" s="309"/>
      <c r="Y19" s="309"/>
      <c r="Z19" s="309"/>
      <c r="AA19" s="466"/>
      <c r="AB19" s="466"/>
      <c r="AC19" s="466"/>
      <c r="AD19" s="466"/>
      <c r="AE19" s="466"/>
    </row>
    <row r="20" spans="2:33" s="309" customFormat="1" ht="18.649999999999999" customHeight="1">
      <c r="C20" s="466"/>
      <c r="D20" s="466"/>
      <c r="E20" s="466"/>
      <c r="F20" s="466"/>
      <c r="G20" s="466"/>
      <c r="AA20" s="466"/>
      <c r="AB20" s="466"/>
      <c r="AC20" s="466"/>
      <c r="AD20" s="466"/>
      <c r="AE20" s="466"/>
      <c r="AF20" s="78"/>
      <c r="AG20" s="78"/>
    </row>
    <row r="21" spans="2:33" s="309" customFormat="1" ht="22">
      <c r="C21" s="466"/>
      <c r="D21" s="466"/>
      <c r="E21" s="466"/>
      <c r="F21" s="466"/>
      <c r="G21" s="466"/>
      <c r="AA21" s="465">
        <v>44599</v>
      </c>
      <c r="AB21" s="465"/>
      <c r="AC21" s="465"/>
      <c r="AD21" s="465"/>
      <c r="AE21" s="465"/>
      <c r="AF21" s="204"/>
      <c r="AG21" s="204"/>
    </row>
    <row r="22" spans="2:33" s="309" customFormat="1" ht="22">
      <c r="B22" s="309" t="s">
        <v>31</v>
      </c>
      <c r="C22" s="466"/>
      <c r="D22" s="466"/>
      <c r="E22" s="466"/>
      <c r="F22" s="466"/>
      <c r="G22" s="466"/>
      <c r="AA22" s="466" t="s">
        <v>35</v>
      </c>
      <c r="AB22" s="466"/>
      <c r="AC22" s="466"/>
      <c r="AD22" s="466"/>
      <c r="AE22" s="466"/>
      <c r="AF22" s="78"/>
      <c r="AG22" s="78"/>
    </row>
    <row r="23" spans="2:33" s="310" customFormat="1" ht="22">
      <c r="B23" s="310" t="s">
        <v>13</v>
      </c>
      <c r="C23" s="467"/>
      <c r="D23" s="467"/>
      <c r="E23" s="467"/>
      <c r="F23" s="467"/>
      <c r="G23" s="467"/>
      <c r="AA23" s="467" t="s">
        <v>7</v>
      </c>
      <c r="AB23" s="467"/>
      <c r="AC23" s="467"/>
      <c r="AD23" s="467"/>
      <c r="AE23" s="467"/>
      <c r="AF23" s="206"/>
      <c r="AG23" s="206"/>
    </row>
    <row r="24" spans="2:33" s="309" customFormat="1" ht="22">
      <c r="AC24" s="466"/>
      <c r="AD24" s="466"/>
      <c r="AE24" s="466"/>
      <c r="AF24" s="466"/>
      <c r="AG24" s="466"/>
    </row>
    <row r="25" spans="2:33" s="309" customFormat="1" ht="22">
      <c r="C25" s="309" t="s">
        <v>36</v>
      </c>
      <c r="AC25" s="465"/>
      <c r="AD25" s="465"/>
      <c r="AE25" s="465"/>
      <c r="AF25" s="465"/>
      <c r="AG25" s="465"/>
    </row>
    <row r="26" spans="2:33" ht="19.5">
      <c r="AC26" s="454"/>
      <c r="AD26" s="454"/>
      <c r="AE26" s="454"/>
      <c r="AF26" s="454"/>
      <c r="AG26" s="454"/>
    </row>
    <row r="27" spans="2:33" ht="19.5">
      <c r="AC27" s="455"/>
      <c r="AD27" s="455"/>
      <c r="AE27" s="455"/>
      <c r="AF27" s="455"/>
      <c r="AG27" s="455"/>
    </row>
  </sheetData>
  <mergeCells count="22">
    <mergeCell ref="AP1:AS1"/>
    <mergeCell ref="A16:B16"/>
    <mergeCell ref="C17:G17"/>
    <mergeCell ref="I17:M17"/>
    <mergeCell ref="C21:G21"/>
    <mergeCell ref="AA21:AE21"/>
    <mergeCell ref="A1:AG1"/>
    <mergeCell ref="AH1:AK1"/>
    <mergeCell ref="AL1:AO1"/>
    <mergeCell ref="C18:I18"/>
    <mergeCell ref="AA18:AE18"/>
    <mergeCell ref="AA19:AE19"/>
    <mergeCell ref="C20:G20"/>
    <mergeCell ref="AA20:AE20"/>
    <mergeCell ref="AC26:AG26"/>
    <mergeCell ref="AC27:AG27"/>
    <mergeCell ref="C22:G22"/>
    <mergeCell ref="AA22:AE22"/>
    <mergeCell ref="C23:G23"/>
    <mergeCell ref="AA23:AE23"/>
    <mergeCell ref="AC24:AG24"/>
    <mergeCell ref="AC25:AG25"/>
  </mergeCells>
  <pageMargins left="0.7" right="0.7" top="0.75" bottom="0.75" header="0.3" footer="0.3"/>
  <pageSetup paperSize="9" scale="61" orientation="landscape" horizontalDpi="0" verticalDpi="0" r:id="rId1"/>
  <rowBreaks count="1" manualBreakCount="1">
    <brk id="23" max="16383" man="1"/>
  </rowBreaks>
  <colBreaks count="1" manualBreakCount="1">
    <brk id="3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S26"/>
  <sheetViews>
    <sheetView zoomScale="55" zoomScaleNormal="55" zoomScalePageLayoutView="70" workbookViewId="0">
      <selection activeCell="X10" sqref="X10"/>
    </sheetView>
  </sheetViews>
  <sheetFormatPr defaultColWidth="9.1796875" defaultRowHeight="15.5"/>
  <cols>
    <col min="1" max="1" width="5.453125" style="330" bestFit="1" customWidth="1"/>
    <col min="2" max="2" width="28.453125" style="330" bestFit="1" customWidth="1"/>
    <col min="3" max="33" width="5.81640625" style="330" customWidth="1"/>
    <col min="34" max="36" width="6.453125" style="330" customWidth="1"/>
    <col min="37" max="37" width="10.26953125" style="330" customWidth="1"/>
    <col min="38" max="38" width="10.26953125" style="330" bestFit="1" customWidth="1"/>
    <col min="39" max="40" width="6.453125" style="330" customWidth="1"/>
    <col min="41" max="41" width="10.26953125" style="330" bestFit="1" customWidth="1"/>
    <col min="42" max="44" width="6.453125" style="330" customWidth="1"/>
    <col min="45" max="45" width="10.26953125" style="330" bestFit="1" customWidth="1"/>
    <col min="46" max="16384" width="9.1796875" style="330"/>
  </cols>
  <sheetData>
    <row r="1" spans="1:45" ht="58.9" customHeight="1" thickBot="1">
      <c r="A1" s="490" t="s">
        <v>6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  <c r="P1" s="491"/>
      <c r="Q1" s="491"/>
      <c r="R1" s="491"/>
      <c r="S1" s="491"/>
      <c r="T1" s="491"/>
      <c r="U1" s="491"/>
      <c r="V1" s="491"/>
      <c r="W1" s="491"/>
      <c r="X1" s="491"/>
      <c r="Y1" s="491"/>
      <c r="Z1" s="491"/>
      <c r="AA1" s="491"/>
      <c r="AB1" s="491"/>
      <c r="AC1" s="491"/>
      <c r="AD1" s="491"/>
      <c r="AE1" s="491"/>
      <c r="AF1" s="491"/>
      <c r="AG1" s="492"/>
      <c r="AH1" s="484" t="s">
        <v>38</v>
      </c>
      <c r="AI1" s="485"/>
      <c r="AJ1" s="485"/>
      <c r="AK1" s="485"/>
      <c r="AL1" s="484" t="s">
        <v>15</v>
      </c>
      <c r="AM1" s="485"/>
      <c r="AN1" s="485"/>
      <c r="AO1" s="486"/>
      <c r="AP1" s="484" t="s">
        <v>39</v>
      </c>
      <c r="AQ1" s="485"/>
      <c r="AR1" s="485"/>
      <c r="AS1" s="486"/>
    </row>
    <row r="2" spans="1:45" s="343" customFormat="1" ht="170.65" customHeight="1" thickBot="1">
      <c r="A2" s="331" t="s">
        <v>21</v>
      </c>
      <c r="B2" s="332" t="s">
        <v>51</v>
      </c>
      <c r="C2" s="327">
        <v>44621</v>
      </c>
      <c r="D2" s="328">
        <f>C2+1</f>
        <v>44622</v>
      </c>
      <c r="E2" s="328">
        <f t="shared" ref="E2:AG2" si="0">D2+1</f>
        <v>44623</v>
      </c>
      <c r="F2" s="328">
        <f t="shared" si="0"/>
        <v>44624</v>
      </c>
      <c r="G2" s="388">
        <f t="shared" si="0"/>
        <v>44625</v>
      </c>
      <c r="H2" s="388">
        <f t="shared" si="0"/>
        <v>44626</v>
      </c>
      <c r="I2" s="328">
        <f t="shared" si="0"/>
        <v>44627</v>
      </c>
      <c r="J2" s="328">
        <f t="shared" si="0"/>
        <v>44628</v>
      </c>
      <c r="K2" s="328">
        <f t="shared" si="0"/>
        <v>44629</v>
      </c>
      <c r="L2" s="328">
        <f t="shared" si="0"/>
        <v>44630</v>
      </c>
      <c r="M2" s="328">
        <f t="shared" si="0"/>
        <v>44631</v>
      </c>
      <c r="N2" s="388">
        <f t="shared" si="0"/>
        <v>44632</v>
      </c>
      <c r="O2" s="388">
        <f t="shared" si="0"/>
        <v>44633</v>
      </c>
      <c r="P2" s="328">
        <f t="shared" si="0"/>
        <v>44634</v>
      </c>
      <c r="Q2" s="328">
        <f t="shared" si="0"/>
        <v>44635</v>
      </c>
      <c r="R2" s="328">
        <f t="shared" si="0"/>
        <v>44636</v>
      </c>
      <c r="S2" s="328">
        <f t="shared" si="0"/>
        <v>44637</v>
      </c>
      <c r="T2" s="328">
        <f t="shared" si="0"/>
        <v>44638</v>
      </c>
      <c r="U2" s="388">
        <f t="shared" si="0"/>
        <v>44639</v>
      </c>
      <c r="V2" s="388">
        <f t="shared" si="0"/>
        <v>44640</v>
      </c>
      <c r="W2" s="328">
        <f t="shared" si="0"/>
        <v>44641</v>
      </c>
      <c r="X2" s="328">
        <f t="shared" si="0"/>
        <v>44642</v>
      </c>
      <c r="Y2" s="328">
        <f t="shared" si="0"/>
        <v>44643</v>
      </c>
      <c r="Z2" s="328">
        <f t="shared" si="0"/>
        <v>44644</v>
      </c>
      <c r="AA2" s="328">
        <f>Z2+1</f>
        <v>44645</v>
      </c>
      <c r="AB2" s="388">
        <f t="shared" si="0"/>
        <v>44646</v>
      </c>
      <c r="AC2" s="388">
        <f t="shared" si="0"/>
        <v>44647</v>
      </c>
      <c r="AD2" s="328">
        <f t="shared" si="0"/>
        <v>44648</v>
      </c>
      <c r="AE2" s="328">
        <f t="shared" si="0"/>
        <v>44649</v>
      </c>
      <c r="AF2" s="328">
        <f>AE2+1</f>
        <v>44650</v>
      </c>
      <c r="AG2" s="329">
        <f t="shared" si="0"/>
        <v>44651</v>
      </c>
      <c r="AH2" s="333" t="s">
        <v>4</v>
      </c>
      <c r="AI2" s="334" t="s">
        <v>1</v>
      </c>
      <c r="AJ2" s="335" t="s">
        <v>16</v>
      </c>
      <c r="AK2" s="336" t="s">
        <v>37</v>
      </c>
      <c r="AL2" s="337" t="s">
        <v>4</v>
      </c>
      <c r="AM2" s="338" t="s">
        <v>1</v>
      </c>
      <c r="AN2" s="339" t="s">
        <v>16</v>
      </c>
      <c r="AO2" s="340" t="s">
        <v>37</v>
      </c>
      <c r="AP2" s="341" t="s">
        <v>4</v>
      </c>
      <c r="AQ2" s="334" t="s">
        <v>1</v>
      </c>
      <c r="AR2" s="335" t="s">
        <v>16</v>
      </c>
      <c r="AS2" s="342" t="s">
        <v>37</v>
      </c>
    </row>
    <row r="3" spans="1:45" s="343" customFormat="1" ht="32.5" customHeight="1">
      <c r="A3" s="344">
        <v>1</v>
      </c>
      <c r="B3" s="264" t="s">
        <v>35</v>
      </c>
      <c r="C3" s="188"/>
      <c r="D3" s="189"/>
      <c r="E3" s="189"/>
      <c r="F3" s="190"/>
      <c r="G3" s="389"/>
      <c r="H3" s="389"/>
      <c r="I3" s="190" t="s">
        <v>23</v>
      </c>
      <c r="J3" s="190"/>
      <c r="K3" s="190"/>
      <c r="L3" s="189"/>
      <c r="M3" s="190"/>
      <c r="N3" s="389"/>
      <c r="O3" s="389"/>
      <c r="P3" s="190" t="s">
        <v>23</v>
      </c>
      <c r="Q3" s="190"/>
      <c r="R3" s="190"/>
      <c r="S3" s="189"/>
      <c r="T3" s="190"/>
      <c r="U3" s="389"/>
      <c r="V3" s="389"/>
      <c r="W3" s="190" t="s">
        <v>23</v>
      </c>
      <c r="X3" s="190"/>
      <c r="Y3" s="190"/>
      <c r="Z3" s="189"/>
      <c r="AA3" s="190"/>
      <c r="AB3" s="389"/>
      <c r="AC3" s="389"/>
      <c r="AD3" s="190" t="s">
        <v>23</v>
      </c>
      <c r="AE3" s="190"/>
      <c r="AF3" s="190"/>
      <c r="AG3" s="345"/>
      <c r="AH3" s="314">
        <f>SUM(C3:F3,I3:M3,P3:T3,W3:AA3,AD3:AG3)</f>
        <v>0</v>
      </c>
      <c r="AI3" s="176">
        <f>SUM(G3:H3,N3:O3,U3:V3,AB3:AC3)</f>
        <v>0</v>
      </c>
      <c r="AJ3" s="176">
        <v>4</v>
      </c>
      <c r="AK3" s="346">
        <f t="shared" ref="AK3:AK8" si="1">SUM(AH3:AI3)*8+AJ3*4</f>
        <v>16</v>
      </c>
      <c r="AL3" s="401">
        <f>ŞUBAT!AP3</f>
        <v>0</v>
      </c>
      <c r="AM3" s="402">
        <f>ŞUBAT!AQ3</f>
        <v>0</v>
      </c>
      <c r="AN3" s="402">
        <f>ŞUBAT!AR3</f>
        <v>7</v>
      </c>
      <c r="AO3" s="395">
        <f>ŞUBAT!AS3</f>
        <v>28</v>
      </c>
      <c r="AP3" s="347">
        <f t="shared" ref="AP3:AS14" si="2">SUM(AH3,AL3)</f>
        <v>0</v>
      </c>
      <c r="AQ3" s="348">
        <f t="shared" si="2"/>
        <v>0</v>
      </c>
      <c r="AR3" s="348">
        <f t="shared" si="2"/>
        <v>11</v>
      </c>
      <c r="AS3" s="349">
        <f t="shared" si="2"/>
        <v>44</v>
      </c>
    </row>
    <row r="4" spans="1:45" s="343" customFormat="1" ht="32.5" customHeight="1">
      <c r="A4" s="350">
        <v>2</v>
      </c>
      <c r="B4" s="24" t="s">
        <v>47</v>
      </c>
      <c r="C4" s="180"/>
      <c r="D4" s="181"/>
      <c r="E4" s="181"/>
      <c r="F4" s="182"/>
      <c r="G4" s="390"/>
      <c r="H4" s="390"/>
      <c r="I4" s="181"/>
      <c r="J4" s="181"/>
      <c r="K4" s="182" t="s">
        <v>23</v>
      </c>
      <c r="L4" s="181"/>
      <c r="M4" s="182"/>
      <c r="N4" s="390"/>
      <c r="O4" s="390"/>
      <c r="P4" s="181"/>
      <c r="Q4" s="181"/>
      <c r="R4" s="182" t="s">
        <v>23</v>
      </c>
      <c r="S4" s="181"/>
      <c r="T4" s="182"/>
      <c r="U4" s="390"/>
      <c r="V4" s="390"/>
      <c r="W4" s="181"/>
      <c r="X4" s="181"/>
      <c r="Y4" s="182" t="s">
        <v>23</v>
      </c>
      <c r="Z4" s="181"/>
      <c r="AA4" s="182"/>
      <c r="AB4" s="390"/>
      <c r="AC4" s="390"/>
      <c r="AD4" s="181"/>
      <c r="AE4" s="181"/>
      <c r="AF4" s="182" t="s">
        <v>23</v>
      </c>
      <c r="AG4" s="351"/>
      <c r="AH4" s="312">
        <f t="shared" ref="AH4:AH14" si="3">SUM(C4:F4,I4:M4,P4:T4,W4:AA4,AD4:AG4)</f>
        <v>0</v>
      </c>
      <c r="AI4" s="181">
        <f t="shared" ref="AI4:AI5" si="4">SUM(G4:H4,N4:O4,U4:V4,AB4:AC4)</f>
        <v>0</v>
      </c>
      <c r="AJ4" s="181">
        <v>4</v>
      </c>
      <c r="AK4" s="352">
        <f t="shared" si="1"/>
        <v>16</v>
      </c>
      <c r="AL4" s="403">
        <f>ŞUBAT!AP4</f>
        <v>0</v>
      </c>
      <c r="AM4" s="404">
        <f>ŞUBAT!AQ4</f>
        <v>0</v>
      </c>
      <c r="AN4" s="404">
        <f>ŞUBAT!AR4</f>
        <v>6</v>
      </c>
      <c r="AO4" s="396">
        <f>ŞUBAT!AS4</f>
        <v>24</v>
      </c>
      <c r="AP4" s="353">
        <f t="shared" si="2"/>
        <v>0</v>
      </c>
      <c r="AQ4" s="354">
        <f t="shared" si="2"/>
        <v>0</v>
      </c>
      <c r="AR4" s="354">
        <f t="shared" si="2"/>
        <v>10</v>
      </c>
      <c r="AS4" s="355">
        <f t="shared" si="2"/>
        <v>40</v>
      </c>
    </row>
    <row r="5" spans="1:45" s="343" customFormat="1" ht="32.5" customHeight="1">
      <c r="A5" s="350">
        <v>3</v>
      </c>
      <c r="B5" s="24" t="s">
        <v>31</v>
      </c>
      <c r="C5" s="188"/>
      <c r="D5" s="189"/>
      <c r="E5" s="181" t="s">
        <v>23</v>
      </c>
      <c r="F5" s="182"/>
      <c r="G5" s="390"/>
      <c r="H5" s="390"/>
      <c r="I5" s="182"/>
      <c r="J5" s="182"/>
      <c r="K5" s="182"/>
      <c r="L5" s="181" t="s">
        <v>23</v>
      </c>
      <c r="M5" s="182"/>
      <c r="N5" s="390"/>
      <c r="O5" s="390"/>
      <c r="P5" s="182"/>
      <c r="Q5" s="182"/>
      <c r="R5" s="182"/>
      <c r="S5" s="181"/>
      <c r="T5" s="182"/>
      <c r="U5" s="390"/>
      <c r="V5" s="390"/>
      <c r="W5" s="182"/>
      <c r="X5" s="182"/>
      <c r="Y5" s="182"/>
      <c r="Z5" s="181" t="s">
        <v>23</v>
      </c>
      <c r="AA5" s="182"/>
      <c r="AB5" s="390"/>
      <c r="AC5" s="390"/>
      <c r="AD5" s="182"/>
      <c r="AE5" s="182"/>
      <c r="AF5" s="182"/>
      <c r="AG5" s="351" t="s">
        <v>23</v>
      </c>
      <c r="AH5" s="312">
        <f t="shared" si="3"/>
        <v>0</v>
      </c>
      <c r="AI5" s="181">
        <f t="shared" si="4"/>
        <v>0</v>
      </c>
      <c r="AJ5" s="181">
        <v>5</v>
      </c>
      <c r="AK5" s="352">
        <f t="shared" si="1"/>
        <v>20</v>
      </c>
      <c r="AL5" s="403">
        <f>ŞUBAT!AP5</f>
        <v>1</v>
      </c>
      <c r="AM5" s="404">
        <f>ŞUBAT!AQ5</f>
        <v>0</v>
      </c>
      <c r="AN5" s="404">
        <f>ŞUBAT!AR5</f>
        <v>3</v>
      </c>
      <c r="AO5" s="396">
        <f>ŞUBAT!AS5</f>
        <v>20</v>
      </c>
      <c r="AP5" s="353">
        <f t="shared" si="2"/>
        <v>1</v>
      </c>
      <c r="AQ5" s="354">
        <f t="shared" si="2"/>
        <v>0</v>
      </c>
      <c r="AR5" s="354">
        <f t="shared" si="2"/>
        <v>8</v>
      </c>
      <c r="AS5" s="355">
        <f t="shared" si="2"/>
        <v>40</v>
      </c>
    </row>
    <row r="6" spans="1:45" s="343" customFormat="1" ht="32.5" customHeight="1" thickBot="1">
      <c r="A6" s="356">
        <v>4</v>
      </c>
      <c r="B6" s="26" t="s">
        <v>48</v>
      </c>
      <c r="C6" s="184"/>
      <c r="D6" s="185" t="s">
        <v>23</v>
      </c>
      <c r="E6" s="185">
        <v>1</v>
      </c>
      <c r="F6" s="186"/>
      <c r="G6" s="391"/>
      <c r="H6" s="391"/>
      <c r="I6" s="186">
        <v>1</v>
      </c>
      <c r="J6" s="186"/>
      <c r="K6" s="186"/>
      <c r="L6" s="185"/>
      <c r="M6" s="186"/>
      <c r="N6" s="391"/>
      <c r="O6" s="391"/>
      <c r="P6" s="186"/>
      <c r="Q6" s="186" t="s">
        <v>23</v>
      </c>
      <c r="R6" s="186"/>
      <c r="S6" s="185">
        <v>1</v>
      </c>
      <c r="T6" s="186"/>
      <c r="U6" s="391">
        <v>1</v>
      </c>
      <c r="V6" s="391"/>
      <c r="W6" s="186"/>
      <c r="X6" s="186"/>
      <c r="Y6" s="186">
        <v>1</v>
      </c>
      <c r="Z6" s="185"/>
      <c r="AA6" s="186"/>
      <c r="AB6" s="391"/>
      <c r="AC6" s="391"/>
      <c r="AD6" s="186">
        <v>1</v>
      </c>
      <c r="AE6" s="186"/>
      <c r="AF6" s="186"/>
      <c r="AG6" s="357"/>
      <c r="AH6" s="313">
        <f t="shared" si="3"/>
        <v>5</v>
      </c>
      <c r="AI6" s="194">
        <f>SUM(G6:H6,N6:O6,U6:V6,AB6:AC6)</f>
        <v>1</v>
      </c>
      <c r="AJ6" s="194">
        <v>2</v>
      </c>
      <c r="AK6" s="358">
        <f t="shared" si="1"/>
        <v>56</v>
      </c>
      <c r="AL6" s="405">
        <f>ŞUBAT!AP6</f>
        <v>6</v>
      </c>
      <c r="AM6" s="406">
        <f>ŞUBAT!AQ6</f>
        <v>2</v>
      </c>
      <c r="AN6" s="406">
        <f>ŞUBAT!AR6</f>
        <v>1</v>
      </c>
      <c r="AO6" s="397">
        <f>ŞUBAT!AS6</f>
        <v>68</v>
      </c>
      <c r="AP6" s="359">
        <f t="shared" si="2"/>
        <v>11</v>
      </c>
      <c r="AQ6" s="360">
        <f t="shared" si="2"/>
        <v>3</v>
      </c>
      <c r="AR6" s="360">
        <f t="shared" si="2"/>
        <v>3</v>
      </c>
      <c r="AS6" s="361">
        <f t="shared" si="2"/>
        <v>124</v>
      </c>
    </row>
    <row r="7" spans="1:45" ht="32.5" customHeight="1">
      <c r="A7" s="362">
        <v>5</v>
      </c>
      <c r="B7" s="22" t="s">
        <v>11</v>
      </c>
      <c r="C7" s="311"/>
      <c r="D7" s="189">
        <v>1</v>
      </c>
      <c r="E7" s="189"/>
      <c r="F7" s="190"/>
      <c r="G7" s="389">
        <v>1</v>
      </c>
      <c r="H7" s="389"/>
      <c r="I7" s="190"/>
      <c r="J7" s="190"/>
      <c r="K7" s="190"/>
      <c r="L7" s="189">
        <v>1</v>
      </c>
      <c r="M7" s="190"/>
      <c r="N7" s="389"/>
      <c r="O7" s="389"/>
      <c r="P7" s="190">
        <v>1</v>
      </c>
      <c r="Q7" s="190"/>
      <c r="R7" s="190"/>
      <c r="S7" s="189"/>
      <c r="T7" s="190"/>
      <c r="U7" s="389"/>
      <c r="V7" s="389">
        <v>1</v>
      </c>
      <c r="W7" s="190"/>
      <c r="X7" s="190"/>
      <c r="Y7" s="190"/>
      <c r="Z7" s="189"/>
      <c r="AA7" s="190">
        <v>1</v>
      </c>
      <c r="AB7" s="389"/>
      <c r="AC7" s="389"/>
      <c r="AD7" s="190"/>
      <c r="AE7" s="190"/>
      <c r="AF7" s="190"/>
      <c r="AG7" s="345">
        <v>1</v>
      </c>
      <c r="AH7" s="175">
        <f t="shared" si="3"/>
        <v>5</v>
      </c>
      <c r="AI7" s="176">
        <f t="shared" ref="AI7:AI14" si="5">SUM(G7:H7,N7:O7,U7:V7,AB7:AC7)</f>
        <v>2</v>
      </c>
      <c r="AJ7" s="176"/>
      <c r="AK7" s="346">
        <f t="shared" si="1"/>
        <v>56</v>
      </c>
      <c r="AL7" s="401">
        <f>ŞUBAT!AP7</f>
        <v>23</v>
      </c>
      <c r="AM7" s="402">
        <f>ŞUBAT!AQ7</f>
        <v>7</v>
      </c>
      <c r="AN7" s="402">
        <f>ŞUBAT!AR7</f>
        <v>6</v>
      </c>
      <c r="AO7" s="395">
        <f>ŞUBAT!AS7</f>
        <v>244</v>
      </c>
      <c r="AP7" s="347">
        <f>SUM(AH7,AL7)</f>
        <v>28</v>
      </c>
      <c r="AQ7" s="348">
        <f t="shared" si="2"/>
        <v>9</v>
      </c>
      <c r="AR7" s="348">
        <f t="shared" si="2"/>
        <v>6</v>
      </c>
      <c r="AS7" s="349">
        <f>SUM(AK7,AO7)</f>
        <v>300</v>
      </c>
    </row>
    <row r="8" spans="1:45" ht="32.5" customHeight="1" thickBot="1">
      <c r="A8" s="366">
        <v>6</v>
      </c>
      <c r="B8" s="283" t="s">
        <v>18</v>
      </c>
      <c r="C8" s="313"/>
      <c r="D8" s="194"/>
      <c r="E8" s="194"/>
      <c r="F8" s="195"/>
      <c r="G8" s="392"/>
      <c r="H8" s="392">
        <v>1</v>
      </c>
      <c r="I8" s="195"/>
      <c r="J8" s="195"/>
      <c r="K8" s="195">
        <v>1</v>
      </c>
      <c r="L8" s="194"/>
      <c r="M8" s="195">
        <v>1</v>
      </c>
      <c r="N8" s="392"/>
      <c r="O8" s="392"/>
      <c r="P8" s="195"/>
      <c r="Q8" s="195"/>
      <c r="R8" s="195">
        <v>1</v>
      </c>
      <c r="S8" s="194"/>
      <c r="T8" s="195"/>
      <c r="U8" s="392">
        <v>1</v>
      </c>
      <c r="V8" s="392"/>
      <c r="W8" s="195"/>
      <c r="X8" s="195" t="s">
        <v>23</v>
      </c>
      <c r="Y8" s="195"/>
      <c r="Z8" s="194">
        <v>1</v>
      </c>
      <c r="AA8" s="195"/>
      <c r="AB8" s="392"/>
      <c r="AC8" s="392"/>
      <c r="AD8" s="195">
        <v>1</v>
      </c>
      <c r="AE8" s="195"/>
      <c r="AF8" s="195"/>
      <c r="AG8" s="367"/>
      <c r="AH8" s="193">
        <f t="shared" si="3"/>
        <v>5</v>
      </c>
      <c r="AI8" s="194">
        <f t="shared" si="5"/>
        <v>2</v>
      </c>
      <c r="AJ8" s="194">
        <v>1</v>
      </c>
      <c r="AK8" s="358">
        <f t="shared" si="1"/>
        <v>60</v>
      </c>
      <c r="AL8" s="405">
        <f>ŞUBAT!AP8</f>
        <v>17</v>
      </c>
      <c r="AM8" s="406">
        <f>ŞUBAT!AQ8</f>
        <v>9</v>
      </c>
      <c r="AN8" s="406">
        <f>ŞUBAT!AR8</f>
        <v>9</v>
      </c>
      <c r="AO8" s="397">
        <f>ŞUBAT!AS8</f>
        <v>225</v>
      </c>
      <c r="AP8" s="373">
        <f t="shared" ref="AP8:AP14" si="6">SUM(AH8,AL8)</f>
        <v>22</v>
      </c>
      <c r="AQ8" s="374">
        <f t="shared" si="2"/>
        <v>11</v>
      </c>
      <c r="AR8" s="374">
        <f t="shared" si="2"/>
        <v>10</v>
      </c>
      <c r="AS8" s="375">
        <f t="shared" si="2"/>
        <v>285</v>
      </c>
    </row>
    <row r="9" spans="1:45" ht="32.5" customHeight="1">
      <c r="A9" s="344">
        <v>7</v>
      </c>
      <c r="B9" s="264" t="s">
        <v>14</v>
      </c>
      <c r="C9" s="314">
        <v>1</v>
      </c>
      <c r="D9" s="176"/>
      <c r="E9" s="176"/>
      <c r="F9" s="177"/>
      <c r="G9" s="393"/>
      <c r="H9" s="393"/>
      <c r="I9" s="176"/>
      <c r="J9" s="176">
        <v>1</v>
      </c>
      <c r="K9" s="177"/>
      <c r="L9" s="176"/>
      <c r="M9" s="177"/>
      <c r="N9" s="393"/>
      <c r="O9" s="393">
        <v>1</v>
      </c>
      <c r="P9" s="176"/>
      <c r="Q9" s="176">
        <v>1</v>
      </c>
      <c r="R9" s="177"/>
      <c r="S9" s="176"/>
      <c r="T9" s="177"/>
      <c r="U9" s="393"/>
      <c r="V9" s="393"/>
      <c r="W9" s="176"/>
      <c r="X9" s="176">
        <v>1</v>
      </c>
      <c r="Y9" s="177"/>
      <c r="Z9" s="176"/>
      <c r="AA9" s="177"/>
      <c r="AB9" s="393"/>
      <c r="AC9" s="393">
        <v>1</v>
      </c>
      <c r="AD9" s="176"/>
      <c r="AE9" s="176">
        <v>1</v>
      </c>
      <c r="AF9" s="177"/>
      <c r="AG9" s="372"/>
      <c r="AH9" s="314">
        <f t="shared" si="3"/>
        <v>5</v>
      </c>
      <c r="AI9" s="176">
        <f t="shared" si="5"/>
        <v>2</v>
      </c>
      <c r="AJ9" s="176"/>
      <c r="AK9" s="346">
        <f t="shared" ref="AK9:AK14" si="7">SUM(AH9:AI9)*8+AJ9*4</f>
        <v>56</v>
      </c>
      <c r="AL9" s="407">
        <f>ŞUBAT!AP10</f>
        <v>21</v>
      </c>
      <c r="AM9" s="408">
        <f>ŞUBAT!AQ10</f>
        <v>5</v>
      </c>
      <c r="AN9" s="408">
        <f>ŞUBAT!AR10</f>
        <v>0</v>
      </c>
      <c r="AO9" s="398">
        <f>ŞUBAT!AS10</f>
        <v>189</v>
      </c>
      <c r="AP9" s="347">
        <f t="shared" si="6"/>
        <v>26</v>
      </c>
      <c r="AQ9" s="348">
        <f t="shared" si="2"/>
        <v>7</v>
      </c>
      <c r="AR9" s="348">
        <f t="shared" si="2"/>
        <v>0</v>
      </c>
      <c r="AS9" s="349">
        <f t="shared" si="2"/>
        <v>245</v>
      </c>
    </row>
    <row r="10" spans="1:45" ht="32.5" customHeight="1">
      <c r="A10" s="350">
        <v>8</v>
      </c>
      <c r="B10" s="24" t="s">
        <v>3</v>
      </c>
      <c r="C10" s="312"/>
      <c r="D10" s="181">
        <v>1</v>
      </c>
      <c r="E10" s="181"/>
      <c r="F10" s="182"/>
      <c r="G10" s="390">
        <v>1</v>
      </c>
      <c r="H10" s="390"/>
      <c r="I10" s="182"/>
      <c r="J10" s="182" t="s">
        <v>23</v>
      </c>
      <c r="K10" s="182"/>
      <c r="L10" s="181">
        <v>1</v>
      </c>
      <c r="M10" s="182"/>
      <c r="N10" s="390"/>
      <c r="O10" s="390"/>
      <c r="P10" s="182">
        <v>1</v>
      </c>
      <c r="Q10" s="182"/>
      <c r="R10" s="182"/>
      <c r="S10" s="181"/>
      <c r="T10" s="182"/>
      <c r="U10" s="390"/>
      <c r="V10" s="390">
        <v>1</v>
      </c>
      <c r="W10" s="182"/>
      <c r="X10" s="182"/>
      <c r="Y10" s="182"/>
      <c r="Z10" s="181"/>
      <c r="AA10" s="182">
        <v>1</v>
      </c>
      <c r="AB10" s="390"/>
      <c r="AC10" s="390"/>
      <c r="AD10" s="182"/>
      <c r="AE10" s="182"/>
      <c r="AF10" s="182"/>
      <c r="AG10" s="351">
        <v>1</v>
      </c>
      <c r="AH10" s="312">
        <f t="shared" si="3"/>
        <v>5</v>
      </c>
      <c r="AI10" s="181">
        <f t="shared" si="5"/>
        <v>2</v>
      </c>
      <c r="AJ10" s="181">
        <v>1</v>
      </c>
      <c r="AK10" s="352">
        <f t="shared" si="7"/>
        <v>60</v>
      </c>
      <c r="AL10" s="405">
        <f>ŞUBAT!AP11</f>
        <v>21</v>
      </c>
      <c r="AM10" s="406">
        <f>ŞUBAT!AQ11</f>
        <v>7</v>
      </c>
      <c r="AN10" s="406">
        <f>ŞUBAT!AR11</f>
        <v>7</v>
      </c>
      <c r="AO10" s="397">
        <f>ŞUBAT!AS11</f>
        <v>232</v>
      </c>
      <c r="AP10" s="363">
        <f t="shared" si="6"/>
        <v>26</v>
      </c>
      <c r="AQ10" s="364">
        <f t="shared" si="2"/>
        <v>9</v>
      </c>
      <c r="AR10" s="364">
        <f t="shared" si="2"/>
        <v>8</v>
      </c>
      <c r="AS10" s="365">
        <f t="shared" si="2"/>
        <v>292</v>
      </c>
    </row>
    <row r="11" spans="1:45" ht="32.5" customHeight="1" thickBot="1">
      <c r="A11" s="356">
        <v>9</v>
      </c>
      <c r="B11" s="26" t="s">
        <v>2</v>
      </c>
      <c r="C11" s="315"/>
      <c r="D11" s="185"/>
      <c r="E11" s="185"/>
      <c r="F11" s="186">
        <v>1</v>
      </c>
      <c r="G11" s="391"/>
      <c r="H11" s="391"/>
      <c r="I11" s="186">
        <v>1</v>
      </c>
      <c r="J11" s="186"/>
      <c r="K11" s="186"/>
      <c r="L11" s="185"/>
      <c r="M11" s="186"/>
      <c r="N11" s="391">
        <v>1</v>
      </c>
      <c r="O11" s="391"/>
      <c r="P11" s="186"/>
      <c r="Q11" s="186"/>
      <c r="R11" s="186"/>
      <c r="S11" s="185">
        <v>1</v>
      </c>
      <c r="T11" s="186"/>
      <c r="U11" s="391"/>
      <c r="V11" s="391"/>
      <c r="W11" s="186">
        <v>1</v>
      </c>
      <c r="X11" s="186"/>
      <c r="Y11" s="186"/>
      <c r="Z11" s="185"/>
      <c r="AA11" s="186"/>
      <c r="AB11" s="391">
        <v>1</v>
      </c>
      <c r="AC11" s="391"/>
      <c r="AD11" s="186"/>
      <c r="AE11" s="186"/>
      <c r="AF11" s="186">
        <v>1</v>
      </c>
      <c r="AG11" s="357"/>
      <c r="AH11" s="315">
        <f t="shared" si="3"/>
        <v>5</v>
      </c>
      <c r="AI11" s="185">
        <f t="shared" si="5"/>
        <v>2</v>
      </c>
      <c r="AJ11" s="185"/>
      <c r="AK11" s="368">
        <f t="shared" si="7"/>
        <v>56</v>
      </c>
      <c r="AL11" s="409">
        <f>ŞUBAT!AP12</f>
        <v>21</v>
      </c>
      <c r="AM11" s="410">
        <f>ŞUBAT!AQ12</f>
        <v>7</v>
      </c>
      <c r="AN11" s="410">
        <f>ŞUBAT!AR12</f>
        <v>8</v>
      </c>
      <c r="AO11" s="399">
        <f>ŞUBAT!AS12</f>
        <v>235</v>
      </c>
      <c r="AP11" s="369">
        <f t="shared" si="6"/>
        <v>26</v>
      </c>
      <c r="AQ11" s="370">
        <f t="shared" si="2"/>
        <v>9</v>
      </c>
      <c r="AR11" s="370">
        <f t="shared" si="2"/>
        <v>8</v>
      </c>
      <c r="AS11" s="371">
        <f t="shared" si="2"/>
        <v>291</v>
      </c>
    </row>
    <row r="12" spans="1:45" ht="32.5" customHeight="1">
      <c r="A12" s="362">
        <v>10</v>
      </c>
      <c r="B12" s="22" t="s">
        <v>17</v>
      </c>
      <c r="C12" s="311"/>
      <c r="D12" s="189"/>
      <c r="E12" s="189">
        <v>1</v>
      </c>
      <c r="F12" s="190"/>
      <c r="G12" s="389"/>
      <c r="H12" s="389"/>
      <c r="I12" s="190"/>
      <c r="J12" s="190">
        <v>1</v>
      </c>
      <c r="K12" s="190"/>
      <c r="L12" s="189"/>
      <c r="M12" s="190"/>
      <c r="N12" s="389"/>
      <c r="O12" s="389">
        <v>1</v>
      </c>
      <c r="P12" s="190"/>
      <c r="Q12" s="190"/>
      <c r="R12" s="190"/>
      <c r="S12" s="189"/>
      <c r="T12" s="190">
        <v>1</v>
      </c>
      <c r="U12" s="389"/>
      <c r="V12" s="389"/>
      <c r="W12" s="190"/>
      <c r="X12" s="190">
        <v>1</v>
      </c>
      <c r="Y12" s="190"/>
      <c r="Z12" s="189">
        <v>1</v>
      </c>
      <c r="AA12" s="190"/>
      <c r="AB12" s="389"/>
      <c r="AC12" s="389"/>
      <c r="AD12" s="190"/>
      <c r="AE12" s="190">
        <v>1</v>
      </c>
      <c r="AF12" s="190"/>
      <c r="AG12" s="345"/>
      <c r="AH12" s="175">
        <f t="shared" si="3"/>
        <v>6</v>
      </c>
      <c r="AI12" s="176">
        <f t="shared" si="5"/>
        <v>1</v>
      </c>
      <c r="AJ12" s="176"/>
      <c r="AK12" s="346">
        <f t="shared" si="7"/>
        <v>56</v>
      </c>
      <c r="AL12" s="407">
        <f>ŞUBAT!AP13</f>
        <v>18</v>
      </c>
      <c r="AM12" s="408">
        <f>ŞUBAT!AQ13</f>
        <v>9</v>
      </c>
      <c r="AN12" s="408">
        <f>ŞUBAT!AR13</f>
        <v>8</v>
      </c>
      <c r="AO12" s="398">
        <f>ŞUBAT!AS13</f>
        <v>230</v>
      </c>
      <c r="AP12" s="347">
        <f t="shared" si="6"/>
        <v>24</v>
      </c>
      <c r="AQ12" s="348">
        <f t="shared" si="2"/>
        <v>10</v>
      </c>
      <c r="AR12" s="348">
        <f t="shared" si="2"/>
        <v>8</v>
      </c>
      <c r="AS12" s="349">
        <f t="shared" si="2"/>
        <v>286</v>
      </c>
    </row>
    <row r="13" spans="1:45" ht="32.5" customHeight="1">
      <c r="A13" s="350">
        <v>11</v>
      </c>
      <c r="B13" s="24" t="s">
        <v>26</v>
      </c>
      <c r="C13" s="312" t="s">
        <v>23</v>
      </c>
      <c r="D13" s="181"/>
      <c r="E13" s="181"/>
      <c r="F13" s="182">
        <v>1</v>
      </c>
      <c r="G13" s="390"/>
      <c r="H13" s="390"/>
      <c r="I13" s="182"/>
      <c r="J13" s="181"/>
      <c r="K13" s="181">
        <v>1</v>
      </c>
      <c r="L13" s="181"/>
      <c r="M13" s="182"/>
      <c r="N13" s="390">
        <v>1</v>
      </c>
      <c r="O13" s="390"/>
      <c r="P13" s="182"/>
      <c r="Q13" s="181"/>
      <c r="R13" s="181">
        <v>1</v>
      </c>
      <c r="S13" s="181"/>
      <c r="T13" s="182"/>
      <c r="U13" s="390"/>
      <c r="V13" s="390"/>
      <c r="W13" s="182">
        <v>1</v>
      </c>
      <c r="X13" s="181"/>
      <c r="Y13" s="181"/>
      <c r="Z13" s="181"/>
      <c r="AA13" s="182"/>
      <c r="AB13" s="390">
        <v>1</v>
      </c>
      <c r="AC13" s="390"/>
      <c r="AD13" s="182"/>
      <c r="AE13" s="181"/>
      <c r="AF13" s="181">
        <v>1</v>
      </c>
      <c r="AG13" s="351"/>
      <c r="AH13" s="180">
        <f t="shared" si="3"/>
        <v>5</v>
      </c>
      <c r="AI13" s="181">
        <f t="shared" si="5"/>
        <v>2</v>
      </c>
      <c r="AJ13" s="181">
        <v>1</v>
      </c>
      <c r="AK13" s="352">
        <f t="shared" si="7"/>
        <v>60</v>
      </c>
      <c r="AL13" s="405">
        <f>ŞUBAT!AP14</f>
        <v>21</v>
      </c>
      <c r="AM13" s="406">
        <f>ŞUBAT!AQ14</f>
        <v>6</v>
      </c>
      <c r="AN13" s="406">
        <f>ŞUBAT!AR14</f>
        <v>6</v>
      </c>
      <c r="AO13" s="397">
        <f>ŞUBAT!AS14</f>
        <v>222</v>
      </c>
      <c r="AP13" s="363">
        <f t="shared" si="6"/>
        <v>26</v>
      </c>
      <c r="AQ13" s="364">
        <f t="shared" si="2"/>
        <v>8</v>
      </c>
      <c r="AR13" s="364">
        <f t="shared" si="2"/>
        <v>7</v>
      </c>
      <c r="AS13" s="365">
        <f t="shared" si="2"/>
        <v>282</v>
      </c>
    </row>
    <row r="14" spans="1:45" ht="32.5" customHeight="1" thickBot="1">
      <c r="A14" s="356">
        <v>12</v>
      </c>
      <c r="B14" s="26" t="s">
        <v>27</v>
      </c>
      <c r="C14" s="315">
        <v>1</v>
      </c>
      <c r="D14" s="185"/>
      <c r="E14" s="185"/>
      <c r="F14" s="186"/>
      <c r="G14" s="391"/>
      <c r="H14" s="391">
        <v>1</v>
      </c>
      <c r="I14" s="186"/>
      <c r="J14" s="186"/>
      <c r="K14" s="186"/>
      <c r="L14" s="185"/>
      <c r="M14" s="186">
        <v>1</v>
      </c>
      <c r="N14" s="391"/>
      <c r="O14" s="391"/>
      <c r="P14" s="186"/>
      <c r="Q14" s="186">
        <v>1</v>
      </c>
      <c r="R14" s="186"/>
      <c r="S14" s="185"/>
      <c r="T14" s="186">
        <v>1</v>
      </c>
      <c r="U14" s="391"/>
      <c r="V14" s="391"/>
      <c r="W14" s="186"/>
      <c r="X14" s="186"/>
      <c r="Y14" s="186">
        <v>1</v>
      </c>
      <c r="Z14" s="185"/>
      <c r="AA14" s="186"/>
      <c r="AB14" s="391"/>
      <c r="AC14" s="391">
        <v>1</v>
      </c>
      <c r="AD14" s="186"/>
      <c r="AE14" s="186" t="s">
        <v>23</v>
      </c>
      <c r="AF14" s="186"/>
      <c r="AG14" s="357"/>
      <c r="AH14" s="184">
        <f t="shared" si="3"/>
        <v>5</v>
      </c>
      <c r="AI14" s="185">
        <f t="shared" si="5"/>
        <v>2</v>
      </c>
      <c r="AJ14" s="185">
        <v>1</v>
      </c>
      <c r="AK14" s="368">
        <f t="shared" si="7"/>
        <v>60</v>
      </c>
      <c r="AL14" s="409">
        <f>ŞUBAT!AP15</f>
        <v>18</v>
      </c>
      <c r="AM14" s="410">
        <f>ŞUBAT!AQ15</f>
        <v>9</v>
      </c>
      <c r="AN14" s="410">
        <f>ŞUBAT!AR15</f>
        <v>8</v>
      </c>
      <c r="AO14" s="399">
        <f>ŞUBAT!AS15</f>
        <v>228</v>
      </c>
      <c r="AP14" s="369">
        <f t="shared" si="6"/>
        <v>23</v>
      </c>
      <c r="AQ14" s="370">
        <f t="shared" si="2"/>
        <v>11</v>
      </c>
      <c r="AR14" s="370">
        <f t="shared" si="2"/>
        <v>9</v>
      </c>
      <c r="AS14" s="371">
        <f t="shared" si="2"/>
        <v>288</v>
      </c>
    </row>
    <row r="15" spans="1:45" s="381" customFormat="1" ht="34.9" customHeight="1" thickBot="1">
      <c r="A15" s="487" t="s">
        <v>0</v>
      </c>
      <c r="B15" s="488"/>
      <c r="C15" s="316">
        <f t="shared" ref="C15:AF15" si="8">SUM(C3:C14)</f>
        <v>2</v>
      </c>
      <c r="D15" s="316">
        <f t="shared" si="8"/>
        <v>2</v>
      </c>
      <c r="E15" s="316">
        <f t="shared" si="8"/>
        <v>2</v>
      </c>
      <c r="F15" s="316">
        <f t="shared" si="8"/>
        <v>2</v>
      </c>
      <c r="G15" s="394">
        <f t="shared" si="8"/>
        <v>2</v>
      </c>
      <c r="H15" s="394">
        <f t="shared" si="8"/>
        <v>2</v>
      </c>
      <c r="I15" s="316">
        <f t="shared" si="8"/>
        <v>2</v>
      </c>
      <c r="J15" s="316">
        <f t="shared" si="8"/>
        <v>2</v>
      </c>
      <c r="K15" s="316">
        <f t="shared" si="8"/>
        <v>2</v>
      </c>
      <c r="L15" s="316">
        <f t="shared" si="8"/>
        <v>2</v>
      </c>
      <c r="M15" s="316">
        <f t="shared" si="8"/>
        <v>2</v>
      </c>
      <c r="N15" s="394">
        <f t="shared" si="8"/>
        <v>2</v>
      </c>
      <c r="O15" s="394">
        <f t="shared" si="8"/>
        <v>2</v>
      </c>
      <c r="P15" s="316">
        <f t="shared" si="8"/>
        <v>2</v>
      </c>
      <c r="Q15" s="316">
        <f t="shared" si="8"/>
        <v>2</v>
      </c>
      <c r="R15" s="316">
        <f t="shared" si="8"/>
        <v>2</v>
      </c>
      <c r="S15" s="316">
        <f t="shared" si="8"/>
        <v>2</v>
      </c>
      <c r="T15" s="316">
        <f>SUM(T3:T14)</f>
        <v>2</v>
      </c>
      <c r="U15" s="394">
        <f t="shared" si="8"/>
        <v>2</v>
      </c>
      <c r="V15" s="394">
        <f t="shared" si="8"/>
        <v>2</v>
      </c>
      <c r="W15" s="316">
        <f t="shared" si="8"/>
        <v>2</v>
      </c>
      <c r="X15" s="316">
        <f t="shared" si="8"/>
        <v>2</v>
      </c>
      <c r="Y15" s="316">
        <f t="shared" si="8"/>
        <v>2</v>
      </c>
      <c r="Z15" s="316">
        <f t="shared" si="8"/>
        <v>2</v>
      </c>
      <c r="AA15" s="316">
        <f t="shared" si="8"/>
        <v>2</v>
      </c>
      <c r="AB15" s="394">
        <f t="shared" si="8"/>
        <v>2</v>
      </c>
      <c r="AC15" s="394">
        <f t="shared" si="8"/>
        <v>2</v>
      </c>
      <c r="AD15" s="316">
        <f t="shared" si="8"/>
        <v>2</v>
      </c>
      <c r="AE15" s="316">
        <f t="shared" si="8"/>
        <v>2</v>
      </c>
      <c r="AF15" s="316">
        <f t="shared" si="8"/>
        <v>2</v>
      </c>
      <c r="AG15" s="376">
        <f>SUM(AG3:AG14)</f>
        <v>2</v>
      </c>
      <c r="AH15" s="377">
        <f>SUM(AH3:AH14)</f>
        <v>46</v>
      </c>
      <c r="AI15" s="377">
        <f>SUM(AI3:AI14)</f>
        <v>16</v>
      </c>
      <c r="AJ15" s="377">
        <f>SUM(AJ3:AJ14)</f>
        <v>19</v>
      </c>
      <c r="AK15" s="377">
        <f>SUM(AK3:AK14)</f>
        <v>572</v>
      </c>
      <c r="AL15" s="411">
        <f t="shared" ref="AL15:AS15" si="9">SUM(AL3:AL14)</f>
        <v>167</v>
      </c>
      <c r="AM15" s="412">
        <f t="shared" si="9"/>
        <v>61</v>
      </c>
      <c r="AN15" s="412">
        <f>SUM(AN3:AN14)</f>
        <v>69</v>
      </c>
      <c r="AO15" s="400">
        <f>SUM(AO3:AO14)</f>
        <v>1945</v>
      </c>
      <c r="AP15" s="378">
        <f t="shared" si="9"/>
        <v>213</v>
      </c>
      <c r="AQ15" s="379">
        <f t="shared" si="9"/>
        <v>77</v>
      </c>
      <c r="AR15" s="379">
        <f t="shared" si="9"/>
        <v>88</v>
      </c>
      <c r="AS15" s="380">
        <f t="shared" si="9"/>
        <v>2517</v>
      </c>
    </row>
    <row r="16" spans="1:45" s="385" customFormat="1" ht="35.25" customHeight="1">
      <c r="B16" s="382" t="s">
        <v>44</v>
      </c>
      <c r="C16" s="489" t="s">
        <v>46</v>
      </c>
      <c r="D16" s="489"/>
      <c r="E16" s="489"/>
      <c r="F16" s="489"/>
      <c r="G16" s="489"/>
      <c r="H16" s="383" t="s">
        <v>43</v>
      </c>
      <c r="I16" s="489" t="s">
        <v>45</v>
      </c>
      <c r="J16" s="489"/>
      <c r="K16" s="489"/>
      <c r="L16" s="489"/>
      <c r="M16" s="489"/>
      <c r="N16" s="384"/>
      <c r="O16" s="384"/>
      <c r="P16" s="384"/>
      <c r="Q16" s="384"/>
      <c r="R16" s="384"/>
      <c r="S16" s="384"/>
      <c r="T16" s="384"/>
      <c r="U16" s="384"/>
      <c r="V16" s="384"/>
      <c r="W16" s="384"/>
      <c r="X16" s="384"/>
      <c r="Y16" s="384"/>
      <c r="Z16" s="384"/>
    </row>
    <row r="17" spans="2:33" s="381" customFormat="1" ht="22">
      <c r="C17" s="481"/>
      <c r="D17" s="481"/>
      <c r="E17" s="481"/>
      <c r="F17" s="481"/>
      <c r="G17" s="481"/>
      <c r="H17" s="481"/>
      <c r="I17" s="481"/>
      <c r="J17" s="413"/>
      <c r="K17" s="413"/>
      <c r="L17" s="413"/>
      <c r="M17" s="413"/>
      <c r="N17" s="413"/>
      <c r="O17" s="413"/>
      <c r="P17" s="413"/>
      <c r="Q17" s="413"/>
      <c r="R17" s="413"/>
      <c r="S17" s="413"/>
      <c r="T17" s="413"/>
      <c r="U17" s="413"/>
      <c r="V17" s="413"/>
      <c r="W17" s="413"/>
      <c r="X17" s="413"/>
      <c r="Y17" s="413"/>
      <c r="Z17" s="413"/>
      <c r="AA17" s="481" t="s">
        <v>9</v>
      </c>
      <c r="AB17" s="481"/>
      <c r="AC17" s="481"/>
      <c r="AD17" s="481"/>
      <c r="AE17" s="481"/>
    </row>
    <row r="18" spans="2:33" s="381" customFormat="1" ht="18.649999999999999" customHeight="1">
      <c r="F18" s="413"/>
      <c r="G18" s="413"/>
      <c r="H18" s="413"/>
      <c r="I18" s="413"/>
      <c r="J18" s="413"/>
      <c r="K18" s="413"/>
      <c r="L18" s="413"/>
      <c r="M18" s="413"/>
      <c r="N18" s="413"/>
      <c r="O18" s="413"/>
      <c r="P18" s="413"/>
      <c r="Q18" s="413"/>
      <c r="R18" s="413"/>
      <c r="S18" s="413"/>
      <c r="T18" s="413"/>
      <c r="U18" s="413"/>
      <c r="V18" s="413"/>
      <c r="W18" s="413"/>
      <c r="X18" s="413"/>
      <c r="Y18" s="413"/>
      <c r="Z18" s="413"/>
      <c r="AA18" s="481"/>
      <c r="AB18" s="481"/>
      <c r="AC18" s="481"/>
      <c r="AD18" s="481"/>
      <c r="AE18" s="481"/>
    </row>
    <row r="19" spans="2:33" s="413" customFormat="1" ht="18.649999999999999" customHeight="1">
      <c r="C19" s="481"/>
      <c r="D19" s="481"/>
      <c r="E19" s="481"/>
      <c r="F19" s="481"/>
      <c r="G19" s="481"/>
      <c r="AA19" s="481"/>
      <c r="AB19" s="481"/>
      <c r="AC19" s="481"/>
      <c r="AD19" s="481"/>
      <c r="AE19" s="481"/>
      <c r="AF19" s="381"/>
      <c r="AG19" s="381"/>
    </row>
    <row r="20" spans="2:33" s="413" customFormat="1" ht="22">
      <c r="C20" s="481"/>
      <c r="D20" s="481"/>
      <c r="E20" s="481"/>
      <c r="F20" s="481"/>
      <c r="G20" s="481"/>
      <c r="AA20" s="483">
        <v>44621</v>
      </c>
      <c r="AB20" s="483"/>
      <c r="AC20" s="483"/>
      <c r="AD20" s="483"/>
      <c r="AE20" s="483"/>
      <c r="AF20" s="386"/>
      <c r="AG20" s="386"/>
    </row>
    <row r="21" spans="2:33" s="413" customFormat="1" ht="22">
      <c r="B21" s="413" t="s">
        <v>31</v>
      </c>
      <c r="C21" s="481"/>
      <c r="D21" s="481"/>
      <c r="E21" s="481"/>
      <c r="F21" s="481"/>
      <c r="G21" s="481"/>
      <c r="AA21" s="481" t="s">
        <v>35</v>
      </c>
      <c r="AB21" s="481"/>
      <c r="AC21" s="481"/>
      <c r="AD21" s="481"/>
      <c r="AE21" s="481"/>
      <c r="AF21" s="381"/>
      <c r="AG21" s="381"/>
    </row>
    <row r="22" spans="2:33" s="414" customFormat="1" ht="22">
      <c r="B22" s="414" t="s">
        <v>13</v>
      </c>
      <c r="C22" s="482"/>
      <c r="D22" s="482"/>
      <c r="E22" s="482"/>
      <c r="F22" s="482"/>
      <c r="G22" s="482"/>
      <c r="AA22" s="482" t="s">
        <v>7</v>
      </c>
      <c r="AB22" s="482"/>
      <c r="AC22" s="482"/>
      <c r="AD22" s="482"/>
      <c r="AE22" s="482"/>
      <c r="AF22" s="387"/>
      <c r="AG22" s="387"/>
    </row>
    <row r="23" spans="2:33" s="413" customFormat="1" ht="22">
      <c r="AC23" s="481"/>
      <c r="AD23" s="481"/>
      <c r="AE23" s="481"/>
      <c r="AF23" s="481"/>
      <c r="AG23" s="481"/>
    </row>
    <row r="24" spans="2:33" s="413" customFormat="1" ht="22">
      <c r="C24" s="413" t="s">
        <v>36</v>
      </c>
      <c r="AC24" s="483"/>
      <c r="AD24" s="483"/>
      <c r="AE24" s="483"/>
      <c r="AF24" s="483"/>
      <c r="AG24" s="483"/>
    </row>
    <row r="25" spans="2:33" ht="19.5">
      <c r="AC25" s="479"/>
      <c r="AD25" s="479"/>
      <c r="AE25" s="479"/>
      <c r="AF25" s="479"/>
      <c r="AG25" s="479"/>
    </row>
    <row r="26" spans="2:33" ht="19.5">
      <c r="AC26" s="480"/>
      <c r="AD26" s="480"/>
      <c r="AE26" s="480"/>
      <c r="AF26" s="480"/>
      <c r="AG26" s="480"/>
    </row>
  </sheetData>
  <mergeCells count="22">
    <mergeCell ref="AP1:AS1"/>
    <mergeCell ref="A15:B15"/>
    <mergeCell ref="C16:G16"/>
    <mergeCell ref="I16:M16"/>
    <mergeCell ref="C20:G20"/>
    <mergeCell ref="AA20:AE20"/>
    <mergeCell ref="A1:AG1"/>
    <mergeCell ref="AH1:AK1"/>
    <mergeCell ref="AL1:AO1"/>
    <mergeCell ref="C17:I17"/>
    <mergeCell ref="AA17:AE17"/>
    <mergeCell ref="AA18:AE18"/>
    <mergeCell ref="C19:G19"/>
    <mergeCell ref="AA19:AE19"/>
    <mergeCell ref="AC25:AG25"/>
    <mergeCell ref="AC26:AG26"/>
    <mergeCell ref="C21:G21"/>
    <mergeCell ref="AA21:AE21"/>
    <mergeCell ref="C22:G22"/>
    <mergeCell ref="AA22:AE22"/>
    <mergeCell ref="AC23:AG23"/>
    <mergeCell ref="AC24:AG24"/>
  </mergeCells>
  <pageMargins left="0.69380952380952376" right="0.41416666666666668" top="0.38035714285714284" bottom="0.38880952380952383" header="0.3" footer="0.3"/>
  <pageSetup paperSize="9" scale="62" orientation="landscape" horizontalDpi="0" verticalDpi="0" r:id="rId1"/>
  <rowBreaks count="1" manualBreakCount="1">
    <brk id="24" max="16383" man="1"/>
  </rowBreaks>
  <colBreaks count="1" manualBreakCount="1">
    <brk id="33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S26"/>
  <sheetViews>
    <sheetView zoomScale="55" zoomScaleNormal="55" zoomScalePageLayoutView="40" workbookViewId="0">
      <selection activeCell="R9" sqref="R9"/>
    </sheetView>
  </sheetViews>
  <sheetFormatPr defaultColWidth="9.1796875" defaultRowHeight="15.5"/>
  <cols>
    <col min="1" max="1" width="5.453125" style="330" bestFit="1" customWidth="1"/>
    <col min="2" max="2" width="28.453125" style="330" bestFit="1" customWidth="1"/>
    <col min="3" max="33" width="5.81640625" style="330" customWidth="1"/>
    <col min="34" max="36" width="6.453125" style="330" customWidth="1"/>
    <col min="37" max="37" width="10.26953125" style="330" customWidth="1"/>
    <col min="38" max="38" width="10.26953125" style="330" bestFit="1" customWidth="1"/>
    <col min="39" max="40" width="6.453125" style="330" customWidth="1"/>
    <col min="41" max="41" width="10.26953125" style="330" bestFit="1" customWidth="1"/>
    <col min="42" max="44" width="6.453125" style="330" customWidth="1"/>
    <col min="45" max="45" width="10.26953125" style="330" bestFit="1" customWidth="1"/>
    <col min="46" max="16384" width="9.1796875" style="330"/>
  </cols>
  <sheetData>
    <row r="1" spans="1:45" ht="58.9" customHeight="1" thickBot="1">
      <c r="A1" s="490" t="s">
        <v>6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  <c r="P1" s="491"/>
      <c r="Q1" s="491"/>
      <c r="R1" s="491"/>
      <c r="S1" s="491"/>
      <c r="T1" s="491"/>
      <c r="U1" s="491"/>
      <c r="V1" s="491"/>
      <c r="W1" s="491"/>
      <c r="X1" s="491"/>
      <c r="Y1" s="491"/>
      <c r="Z1" s="491"/>
      <c r="AA1" s="491"/>
      <c r="AB1" s="491"/>
      <c r="AC1" s="491"/>
      <c r="AD1" s="491"/>
      <c r="AE1" s="491"/>
      <c r="AF1" s="491"/>
      <c r="AG1" s="492"/>
      <c r="AH1" s="484" t="s">
        <v>38</v>
      </c>
      <c r="AI1" s="485"/>
      <c r="AJ1" s="485"/>
      <c r="AK1" s="485"/>
      <c r="AL1" s="484" t="s">
        <v>15</v>
      </c>
      <c r="AM1" s="485"/>
      <c r="AN1" s="485"/>
      <c r="AO1" s="486"/>
      <c r="AP1" s="484" t="s">
        <v>39</v>
      </c>
      <c r="AQ1" s="485"/>
      <c r="AR1" s="485"/>
      <c r="AS1" s="486"/>
    </row>
    <row r="2" spans="1:45" s="343" customFormat="1" ht="170.65" customHeight="1" thickBot="1">
      <c r="A2" s="331" t="s">
        <v>21</v>
      </c>
      <c r="B2" s="332" t="s">
        <v>52</v>
      </c>
      <c r="C2" s="327">
        <v>44652</v>
      </c>
      <c r="D2" s="388">
        <f>C2+1</f>
        <v>44653</v>
      </c>
      <c r="E2" s="388">
        <f t="shared" ref="E2:AE2" si="0">D2+1</f>
        <v>44654</v>
      </c>
      <c r="F2" s="328">
        <f t="shared" si="0"/>
        <v>44655</v>
      </c>
      <c r="G2" s="328">
        <f t="shared" si="0"/>
        <v>44656</v>
      </c>
      <c r="H2" s="328">
        <f t="shared" si="0"/>
        <v>44657</v>
      </c>
      <c r="I2" s="328">
        <f t="shared" si="0"/>
        <v>44658</v>
      </c>
      <c r="J2" s="388">
        <f t="shared" si="0"/>
        <v>44659</v>
      </c>
      <c r="K2" s="388">
        <f t="shared" si="0"/>
        <v>44660</v>
      </c>
      <c r="L2" s="388">
        <f t="shared" si="0"/>
        <v>44661</v>
      </c>
      <c r="M2" s="388">
        <f t="shared" si="0"/>
        <v>44662</v>
      </c>
      <c r="N2" s="388">
        <f t="shared" si="0"/>
        <v>44663</v>
      </c>
      <c r="O2" s="388">
        <f t="shared" si="0"/>
        <v>44664</v>
      </c>
      <c r="P2" s="388">
        <f t="shared" si="0"/>
        <v>44665</v>
      </c>
      <c r="Q2" s="388">
        <f t="shared" si="0"/>
        <v>44666</v>
      </c>
      <c r="R2" s="388">
        <f t="shared" si="0"/>
        <v>44667</v>
      </c>
      <c r="S2" s="388">
        <f t="shared" si="0"/>
        <v>44668</v>
      </c>
      <c r="T2" s="328">
        <f t="shared" si="0"/>
        <v>44669</v>
      </c>
      <c r="U2" s="328">
        <f t="shared" si="0"/>
        <v>44670</v>
      </c>
      <c r="V2" s="328">
        <f t="shared" si="0"/>
        <v>44671</v>
      </c>
      <c r="W2" s="328">
        <f t="shared" si="0"/>
        <v>44672</v>
      </c>
      <c r="X2" s="328">
        <f t="shared" si="0"/>
        <v>44673</v>
      </c>
      <c r="Y2" s="388">
        <f t="shared" si="0"/>
        <v>44674</v>
      </c>
      <c r="Z2" s="388">
        <f t="shared" si="0"/>
        <v>44675</v>
      </c>
      <c r="AA2" s="328">
        <f>Z2+1</f>
        <v>44676</v>
      </c>
      <c r="AB2" s="328">
        <f t="shared" si="0"/>
        <v>44677</v>
      </c>
      <c r="AC2" s="328">
        <f t="shared" si="0"/>
        <v>44678</v>
      </c>
      <c r="AD2" s="328">
        <f t="shared" si="0"/>
        <v>44679</v>
      </c>
      <c r="AE2" s="388">
        <f t="shared" si="0"/>
        <v>44680</v>
      </c>
      <c r="AF2" s="388">
        <f>AE2+1</f>
        <v>44681</v>
      </c>
      <c r="AG2" s="422"/>
      <c r="AH2" s="333" t="s">
        <v>4</v>
      </c>
      <c r="AI2" s="334" t="s">
        <v>1</v>
      </c>
      <c r="AJ2" s="335" t="s">
        <v>16</v>
      </c>
      <c r="AK2" s="336" t="s">
        <v>37</v>
      </c>
      <c r="AL2" s="337" t="s">
        <v>4</v>
      </c>
      <c r="AM2" s="338" t="s">
        <v>1</v>
      </c>
      <c r="AN2" s="339" t="s">
        <v>16</v>
      </c>
      <c r="AO2" s="340" t="s">
        <v>37</v>
      </c>
      <c r="AP2" s="341" t="s">
        <v>4</v>
      </c>
      <c r="AQ2" s="334" t="s">
        <v>1</v>
      </c>
      <c r="AR2" s="335" t="s">
        <v>16</v>
      </c>
      <c r="AS2" s="342" t="s">
        <v>37</v>
      </c>
    </row>
    <row r="3" spans="1:45" s="343" customFormat="1" ht="32.5" customHeight="1">
      <c r="A3" s="344">
        <v>1</v>
      </c>
      <c r="B3" s="264" t="s">
        <v>35</v>
      </c>
      <c r="C3" s="188"/>
      <c r="D3" s="417"/>
      <c r="E3" s="417"/>
      <c r="F3" s="190"/>
      <c r="G3" s="190"/>
      <c r="H3" s="190"/>
      <c r="I3" s="190"/>
      <c r="J3" s="389"/>
      <c r="K3" s="389"/>
      <c r="L3" s="417"/>
      <c r="M3" s="389"/>
      <c r="N3" s="389"/>
      <c r="O3" s="389"/>
      <c r="P3" s="389"/>
      <c r="Q3" s="389"/>
      <c r="R3" s="389"/>
      <c r="S3" s="417"/>
      <c r="T3" s="190"/>
      <c r="U3" s="190"/>
      <c r="V3" s="190"/>
      <c r="W3" s="190"/>
      <c r="X3" s="190"/>
      <c r="Y3" s="389"/>
      <c r="Z3" s="417"/>
      <c r="AA3" s="190"/>
      <c r="AB3" s="190"/>
      <c r="AC3" s="190"/>
      <c r="AD3" s="190"/>
      <c r="AE3" s="389"/>
      <c r="AF3" s="389"/>
      <c r="AG3" s="423"/>
      <c r="AH3" s="314">
        <f>SUM(F3:J3,C3,T3:X3,AA3:AD3)</f>
        <v>0</v>
      </c>
      <c r="AI3" s="176">
        <f>SUM(D3:E3,Y3:Z3)</f>
        <v>0</v>
      </c>
      <c r="AJ3" s="176"/>
      <c r="AK3" s="346">
        <f t="shared" ref="AK3:AK8" si="1">SUM(AH3:AI3)*8+AJ3*4</f>
        <v>0</v>
      </c>
      <c r="AL3" s="401">
        <f>MART!AP3</f>
        <v>0</v>
      </c>
      <c r="AM3" s="402">
        <f>MART!AQ3</f>
        <v>0</v>
      </c>
      <c r="AN3" s="402">
        <f>MART!AR3</f>
        <v>11</v>
      </c>
      <c r="AO3" s="395">
        <f>MART!AS3</f>
        <v>44</v>
      </c>
      <c r="AP3" s="347">
        <f t="shared" ref="AP3:AS14" si="2">SUM(AH3,AL3)</f>
        <v>0</v>
      </c>
      <c r="AQ3" s="348">
        <f t="shared" si="2"/>
        <v>0</v>
      </c>
      <c r="AR3" s="348">
        <f t="shared" si="2"/>
        <v>11</v>
      </c>
      <c r="AS3" s="349">
        <f t="shared" si="2"/>
        <v>44</v>
      </c>
    </row>
    <row r="4" spans="1:45" s="343" customFormat="1" ht="32.5" customHeight="1">
      <c r="A4" s="350">
        <v>2</v>
      </c>
      <c r="B4" s="24" t="s">
        <v>47</v>
      </c>
      <c r="C4" s="180"/>
      <c r="D4" s="418"/>
      <c r="E4" s="418"/>
      <c r="F4" s="182"/>
      <c r="G4" s="182"/>
      <c r="H4" s="182"/>
      <c r="I4" s="181"/>
      <c r="J4" s="418"/>
      <c r="K4" s="390"/>
      <c r="L4" s="418"/>
      <c r="M4" s="390"/>
      <c r="N4" s="390"/>
      <c r="O4" s="390"/>
      <c r="P4" s="418"/>
      <c r="Q4" s="418"/>
      <c r="R4" s="390"/>
      <c r="S4" s="418"/>
      <c r="T4" s="182"/>
      <c r="U4" s="182"/>
      <c r="V4" s="182"/>
      <c r="W4" s="181"/>
      <c r="X4" s="181"/>
      <c r="Y4" s="390"/>
      <c r="Z4" s="418"/>
      <c r="AA4" s="182"/>
      <c r="AB4" s="182"/>
      <c r="AC4" s="182"/>
      <c r="AD4" s="181"/>
      <c r="AE4" s="418"/>
      <c r="AF4" s="390"/>
      <c r="AG4" s="424"/>
      <c r="AH4" s="312">
        <f t="shared" ref="AH4:AH14" si="3">SUM(F4:J4,C4,T4:X4,AA4:AD4)</f>
        <v>0</v>
      </c>
      <c r="AI4" s="181">
        <f t="shared" ref="AI4:AI14" si="4">SUM(D4:E4,Y4:Z4)</f>
        <v>0</v>
      </c>
      <c r="AJ4" s="181"/>
      <c r="AK4" s="352">
        <f t="shared" si="1"/>
        <v>0</v>
      </c>
      <c r="AL4" s="403">
        <f>MART!AP4</f>
        <v>0</v>
      </c>
      <c r="AM4" s="404">
        <f>MART!AQ4</f>
        <v>0</v>
      </c>
      <c r="AN4" s="404">
        <f>MART!AR4</f>
        <v>10</v>
      </c>
      <c r="AO4" s="396">
        <f>MART!AS4</f>
        <v>40</v>
      </c>
      <c r="AP4" s="353">
        <f t="shared" si="2"/>
        <v>0</v>
      </c>
      <c r="AQ4" s="354">
        <f t="shared" si="2"/>
        <v>0</v>
      </c>
      <c r="AR4" s="354">
        <f t="shared" si="2"/>
        <v>10</v>
      </c>
      <c r="AS4" s="355">
        <f t="shared" si="2"/>
        <v>40</v>
      </c>
    </row>
    <row r="5" spans="1:45" s="343" customFormat="1" ht="32.5" customHeight="1">
      <c r="A5" s="350">
        <v>3</v>
      </c>
      <c r="B5" s="24" t="s">
        <v>31</v>
      </c>
      <c r="C5" s="188"/>
      <c r="D5" s="417"/>
      <c r="E5" s="418"/>
      <c r="F5" s="182"/>
      <c r="G5" s="182"/>
      <c r="H5" s="182"/>
      <c r="I5" s="182">
        <v>1</v>
      </c>
      <c r="J5" s="390"/>
      <c r="K5" s="390"/>
      <c r="L5" s="418"/>
      <c r="M5" s="390"/>
      <c r="N5" s="390"/>
      <c r="O5" s="390"/>
      <c r="P5" s="390"/>
      <c r="Q5" s="390"/>
      <c r="R5" s="390"/>
      <c r="S5" s="418"/>
      <c r="T5" s="182"/>
      <c r="U5" s="182"/>
      <c r="V5" s="182">
        <v>1</v>
      </c>
      <c r="W5" s="182"/>
      <c r="X5" s="182"/>
      <c r="Y5" s="390"/>
      <c r="Z5" s="418"/>
      <c r="AA5" s="182"/>
      <c r="AB5" s="182"/>
      <c r="AC5" s="182"/>
      <c r="AD5" s="182">
        <v>1</v>
      </c>
      <c r="AE5" s="390"/>
      <c r="AF5" s="390"/>
      <c r="AG5" s="424"/>
      <c r="AH5" s="312">
        <f t="shared" si="3"/>
        <v>3</v>
      </c>
      <c r="AI5" s="181">
        <f t="shared" si="4"/>
        <v>0</v>
      </c>
      <c r="AJ5" s="181"/>
      <c r="AK5" s="352">
        <f t="shared" si="1"/>
        <v>24</v>
      </c>
      <c r="AL5" s="403">
        <f>MART!AP5</f>
        <v>1</v>
      </c>
      <c r="AM5" s="404">
        <f>MART!AQ5</f>
        <v>0</v>
      </c>
      <c r="AN5" s="404">
        <f>MART!AR5</f>
        <v>8</v>
      </c>
      <c r="AO5" s="396">
        <f>MART!AS5</f>
        <v>40</v>
      </c>
      <c r="AP5" s="353">
        <f t="shared" si="2"/>
        <v>4</v>
      </c>
      <c r="AQ5" s="354">
        <f t="shared" si="2"/>
        <v>0</v>
      </c>
      <c r="AR5" s="354">
        <f t="shared" si="2"/>
        <v>8</v>
      </c>
      <c r="AS5" s="355">
        <f t="shared" si="2"/>
        <v>64</v>
      </c>
    </row>
    <row r="6" spans="1:45" s="343" customFormat="1" ht="32.5" customHeight="1" thickBot="1">
      <c r="A6" s="356">
        <v>4</v>
      </c>
      <c r="B6" s="26" t="s">
        <v>48</v>
      </c>
      <c r="C6" s="184"/>
      <c r="D6" s="419"/>
      <c r="E6" s="419"/>
      <c r="F6" s="186">
        <v>1</v>
      </c>
      <c r="G6" s="186"/>
      <c r="H6" s="186"/>
      <c r="I6" s="186"/>
      <c r="J6" s="391"/>
      <c r="K6" s="391"/>
      <c r="L6" s="419"/>
      <c r="M6" s="391"/>
      <c r="N6" s="391"/>
      <c r="O6" s="391"/>
      <c r="P6" s="391"/>
      <c r="Q6" s="391"/>
      <c r="R6" s="391"/>
      <c r="S6" s="419"/>
      <c r="T6" s="186"/>
      <c r="U6" s="186"/>
      <c r="V6" s="186"/>
      <c r="W6" s="186"/>
      <c r="X6" s="186"/>
      <c r="Y6" s="391">
        <v>1</v>
      </c>
      <c r="Z6" s="419"/>
      <c r="AA6" s="186"/>
      <c r="AB6" s="186">
        <v>1</v>
      </c>
      <c r="AC6" s="186"/>
      <c r="AD6" s="186"/>
      <c r="AE6" s="391"/>
      <c r="AF6" s="391"/>
      <c r="AG6" s="425"/>
      <c r="AH6" s="313">
        <f t="shared" si="3"/>
        <v>2</v>
      </c>
      <c r="AI6" s="194">
        <f t="shared" si="4"/>
        <v>1</v>
      </c>
      <c r="AJ6" s="194"/>
      <c r="AK6" s="358">
        <f t="shared" si="1"/>
        <v>24</v>
      </c>
      <c r="AL6" s="405">
        <f>MART!AP6</f>
        <v>11</v>
      </c>
      <c r="AM6" s="406">
        <f>MART!AQ6</f>
        <v>3</v>
      </c>
      <c r="AN6" s="406">
        <f>MART!AR6</f>
        <v>3</v>
      </c>
      <c r="AO6" s="397">
        <f>MART!AS6</f>
        <v>124</v>
      </c>
      <c r="AP6" s="359">
        <f t="shared" si="2"/>
        <v>13</v>
      </c>
      <c r="AQ6" s="360">
        <f t="shared" si="2"/>
        <v>4</v>
      </c>
      <c r="AR6" s="360">
        <f t="shared" si="2"/>
        <v>3</v>
      </c>
      <c r="AS6" s="361">
        <f t="shared" si="2"/>
        <v>148</v>
      </c>
    </row>
    <row r="7" spans="1:45" ht="32.5" customHeight="1">
      <c r="A7" s="362">
        <v>5</v>
      </c>
      <c r="B7" s="22" t="s">
        <v>11</v>
      </c>
      <c r="C7" s="311"/>
      <c r="D7" s="417"/>
      <c r="E7" s="417">
        <v>1</v>
      </c>
      <c r="F7" s="190"/>
      <c r="G7" s="190"/>
      <c r="H7" s="190"/>
      <c r="I7" s="190"/>
      <c r="J7" s="389"/>
      <c r="K7" s="389"/>
      <c r="L7" s="417"/>
      <c r="M7" s="389"/>
      <c r="N7" s="389"/>
      <c r="O7" s="389"/>
      <c r="P7" s="389"/>
      <c r="Q7" s="389"/>
      <c r="R7" s="389"/>
      <c r="S7" s="417"/>
      <c r="T7" s="190"/>
      <c r="U7" s="190"/>
      <c r="V7" s="190"/>
      <c r="W7" s="190"/>
      <c r="X7" s="190">
        <v>1</v>
      </c>
      <c r="Y7" s="389"/>
      <c r="Z7" s="417"/>
      <c r="AA7" s="190"/>
      <c r="AB7" s="190"/>
      <c r="AC7" s="190">
        <v>1</v>
      </c>
      <c r="AD7" s="190"/>
      <c r="AE7" s="389"/>
      <c r="AF7" s="389"/>
      <c r="AG7" s="423"/>
      <c r="AH7" s="175">
        <f t="shared" si="3"/>
        <v>2</v>
      </c>
      <c r="AI7" s="176">
        <f t="shared" si="4"/>
        <v>1</v>
      </c>
      <c r="AJ7" s="176"/>
      <c r="AK7" s="346">
        <f t="shared" si="1"/>
        <v>24</v>
      </c>
      <c r="AL7" s="401">
        <f>MART!AP7</f>
        <v>28</v>
      </c>
      <c r="AM7" s="402">
        <f>MART!AQ7</f>
        <v>9</v>
      </c>
      <c r="AN7" s="402">
        <f>MART!AR7</f>
        <v>6</v>
      </c>
      <c r="AO7" s="395">
        <f>MART!AS7</f>
        <v>300</v>
      </c>
      <c r="AP7" s="347">
        <f>SUM(AH7,AL7)</f>
        <v>30</v>
      </c>
      <c r="AQ7" s="348">
        <f t="shared" si="2"/>
        <v>10</v>
      </c>
      <c r="AR7" s="348">
        <f t="shared" si="2"/>
        <v>6</v>
      </c>
      <c r="AS7" s="349">
        <f>SUM(AK7,AO7)</f>
        <v>324</v>
      </c>
    </row>
    <row r="8" spans="1:45" ht="32.5" customHeight="1" thickBot="1">
      <c r="A8" s="366">
        <v>6</v>
      </c>
      <c r="B8" s="283" t="s">
        <v>18</v>
      </c>
      <c r="C8" s="313">
        <v>1</v>
      </c>
      <c r="D8" s="420"/>
      <c r="E8" s="420"/>
      <c r="F8" s="195"/>
      <c r="G8" s="195"/>
      <c r="H8" s="195">
        <v>1</v>
      </c>
      <c r="I8" s="195"/>
      <c r="J8" s="392"/>
      <c r="K8" s="392"/>
      <c r="L8" s="420"/>
      <c r="M8" s="392"/>
      <c r="N8" s="392"/>
      <c r="O8" s="392"/>
      <c r="P8" s="392"/>
      <c r="Q8" s="392"/>
      <c r="R8" s="392"/>
      <c r="S8" s="420"/>
      <c r="T8" s="195"/>
      <c r="U8" s="195">
        <v>1</v>
      </c>
      <c r="V8" s="195"/>
      <c r="W8" s="195"/>
      <c r="X8" s="195"/>
      <c r="Y8" s="392"/>
      <c r="Z8" s="420"/>
      <c r="AA8" s="195">
        <v>1</v>
      </c>
      <c r="AB8" s="195"/>
      <c r="AC8" s="195"/>
      <c r="AD8" s="195"/>
      <c r="AE8" s="392"/>
      <c r="AF8" s="392"/>
      <c r="AG8" s="426"/>
      <c r="AH8" s="193">
        <f t="shared" si="3"/>
        <v>4</v>
      </c>
      <c r="AI8" s="194">
        <f t="shared" si="4"/>
        <v>0</v>
      </c>
      <c r="AJ8" s="194"/>
      <c r="AK8" s="358">
        <f t="shared" si="1"/>
        <v>32</v>
      </c>
      <c r="AL8" s="405">
        <f>MART!AP8</f>
        <v>22</v>
      </c>
      <c r="AM8" s="406">
        <f>MART!AQ8</f>
        <v>11</v>
      </c>
      <c r="AN8" s="406">
        <f>MART!AR8</f>
        <v>10</v>
      </c>
      <c r="AO8" s="397">
        <f>MART!AS8</f>
        <v>285</v>
      </c>
      <c r="AP8" s="373">
        <f t="shared" ref="AP8:AP14" si="5">SUM(AH8,AL8)</f>
        <v>26</v>
      </c>
      <c r="AQ8" s="374">
        <f t="shared" si="2"/>
        <v>11</v>
      </c>
      <c r="AR8" s="374">
        <f t="shared" si="2"/>
        <v>10</v>
      </c>
      <c r="AS8" s="375">
        <f t="shared" si="2"/>
        <v>317</v>
      </c>
    </row>
    <row r="9" spans="1:45" ht="32.5" customHeight="1">
      <c r="A9" s="344">
        <v>7</v>
      </c>
      <c r="B9" s="264" t="s">
        <v>14</v>
      </c>
      <c r="C9" s="314"/>
      <c r="D9" s="421">
        <v>1</v>
      </c>
      <c r="E9" s="421"/>
      <c r="F9" s="177"/>
      <c r="G9" s="177">
        <v>1</v>
      </c>
      <c r="H9" s="177"/>
      <c r="I9" s="176"/>
      <c r="J9" s="421"/>
      <c r="K9" s="393"/>
      <c r="L9" s="421"/>
      <c r="M9" s="393"/>
      <c r="N9" s="393"/>
      <c r="O9" s="393"/>
      <c r="P9" s="421"/>
      <c r="Q9" s="421"/>
      <c r="R9" s="393"/>
      <c r="S9" s="421"/>
      <c r="T9" s="177"/>
      <c r="U9" s="177">
        <v>1</v>
      </c>
      <c r="V9" s="177"/>
      <c r="W9" s="176"/>
      <c r="X9" s="176"/>
      <c r="Y9" s="393"/>
      <c r="Z9" s="421"/>
      <c r="AA9" s="177"/>
      <c r="AB9" s="177">
        <v>1</v>
      </c>
      <c r="AC9" s="177"/>
      <c r="AD9" s="176"/>
      <c r="AE9" s="421"/>
      <c r="AF9" s="393"/>
      <c r="AG9" s="427"/>
      <c r="AH9" s="314">
        <f t="shared" si="3"/>
        <v>3</v>
      </c>
      <c r="AI9" s="176">
        <f t="shared" si="4"/>
        <v>1</v>
      </c>
      <c r="AJ9" s="176"/>
      <c r="AK9" s="346">
        <f t="shared" ref="AK9:AK14" si="6">SUM(AH9:AI9)*8+AJ9*4</f>
        <v>32</v>
      </c>
      <c r="AL9" s="407">
        <f>MART!AP9</f>
        <v>26</v>
      </c>
      <c r="AM9" s="408">
        <f>MART!AQ9</f>
        <v>7</v>
      </c>
      <c r="AN9" s="408">
        <f>MART!AR9</f>
        <v>0</v>
      </c>
      <c r="AO9" s="398">
        <f>MART!AS9</f>
        <v>245</v>
      </c>
      <c r="AP9" s="347">
        <f t="shared" si="5"/>
        <v>29</v>
      </c>
      <c r="AQ9" s="348">
        <f t="shared" si="2"/>
        <v>8</v>
      </c>
      <c r="AR9" s="348">
        <f t="shared" si="2"/>
        <v>0</v>
      </c>
      <c r="AS9" s="349">
        <f t="shared" si="2"/>
        <v>277</v>
      </c>
    </row>
    <row r="10" spans="1:45" ht="32.5" customHeight="1">
      <c r="A10" s="350">
        <v>8</v>
      </c>
      <c r="B10" s="24" t="s">
        <v>3</v>
      </c>
      <c r="C10" s="312"/>
      <c r="D10" s="418"/>
      <c r="E10" s="418">
        <v>1</v>
      </c>
      <c r="F10" s="182"/>
      <c r="G10" s="182"/>
      <c r="H10" s="182"/>
      <c r="I10" s="182"/>
      <c r="J10" s="390"/>
      <c r="K10" s="390"/>
      <c r="L10" s="418"/>
      <c r="M10" s="390"/>
      <c r="N10" s="390"/>
      <c r="O10" s="390"/>
      <c r="P10" s="390"/>
      <c r="Q10" s="390"/>
      <c r="R10" s="390"/>
      <c r="S10" s="418"/>
      <c r="T10" s="182"/>
      <c r="U10" s="182"/>
      <c r="V10" s="182"/>
      <c r="W10" s="182"/>
      <c r="X10" s="182">
        <v>1</v>
      </c>
      <c r="Y10" s="390"/>
      <c r="Z10" s="418"/>
      <c r="AA10" s="182"/>
      <c r="AB10" s="182"/>
      <c r="AC10" s="182">
        <v>1</v>
      </c>
      <c r="AD10" s="182"/>
      <c r="AE10" s="390"/>
      <c r="AF10" s="390"/>
      <c r="AG10" s="424"/>
      <c r="AH10" s="312">
        <f t="shared" si="3"/>
        <v>2</v>
      </c>
      <c r="AI10" s="181">
        <f t="shared" si="4"/>
        <v>1</v>
      </c>
      <c r="AJ10" s="181"/>
      <c r="AK10" s="352">
        <f t="shared" si="6"/>
        <v>24</v>
      </c>
      <c r="AL10" s="405">
        <f>MART!AP10</f>
        <v>26</v>
      </c>
      <c r="AM10" s="406">
        <f>MART!AQ10</f>
        <v>9</v>
      </c>
      <c r="AN10" s="406">
        <f>MART!AR10</f>
        <v>8</v>
      </c>
      <c r="AO10" s="397">
        <f>MART!AS10</f>
        <v>292</v>
      </c>
      <c r="AP10" s="363">
        <f t="shared" si="5"/>
        <v>28</v>
      </c>
      <c r="AQ10" s="364">
        <f t="shared" si="2"/>
        <v>10</v>
      </c>
      <c r="AR10" s="364">
        <f t="shared" si="2"/>
        <v>8</v>
      </c>
      <c r="AS10" s="365">
        <f t="shared" si="2"/>
        <v>316</v>
      </c>
    </row>
    <row r="11" spans="1:45" ht="32.5" customHeight="1" thickBot="1">
      <c r="A11" s="356">
        <v>9</v>
      </c>
      <c r="B11" s="26" t="s">
        <v>2</v>
      </c>
      <c r="C11" s="315"/>
      <c r="D11" s="419"/>
      <c r="E11" s="419"/>
      <c r="F11" s="186">
        <v>1</v>
      </c>
      <c r="G11" s="186"/>
      <c r="H11" s="186"/>
      <c r="I11" s="186"/>
      <c r="J11" s="391"/>
      <c r="K11" s="391"/>
      <c r="L11" s="419"/>
      <c r="M11" s="391"/>
      <c r="N11" s="391"/>
      <c r="O11" s="391"/>
      <c r="P11" s="391"/>
      <c r="Q11" s="391"/>
      <c r="R11" s="391"/>
      <c r="S11" s="419"/>
      <c r="T11" s="186">
        <v>1</v>
      </c>
      <c r="U11" s="186"/>
      <c r="V11" s="186"/>
      <c r="W11" s="186">
        <v>1</v>
      </c>
      <c r="X11" s="186"/>
      <c r="Y11" s="391"/>
      <c r="Z11" s="419">
        <v>1</v>
      </c>
      <c r="AA11" s="186"/>
      <c r="AB11" s="186"/>
      <c r="AC11" s="186"/>
      <c r="AD11" s="186"/>
      <c r="AE11" s="391"/>
      <c r="AF11" s="391"/>
      <c r="AG11" s="425"/>
      <c r="AH11" s="315">
        <f t="shared" si="3"/>
        <v>3</v>
      </c>
      <c r="AI11" s="185">
        <f t="shared" si="4"/>
        <v>1</v>
      </c>
      <c r="AJ11" s="185"/>
      <c r="AK11" s="368">
        <f t="shared" si="6"/>
        <v>32</v>
      </c>
      <c r="AL11" s="409">
        <f>MART!AP11</f>
        <v>26</v>
      </c>
      <c r="AM11" s="410">
        <f>MART!AQ11</f>
        <v>9</v>
      </c>
      <c r="AN11" s="410">
        <f>MART!AR11</f>
        <v>8</v>
      </c>
      <c r="AO11" s="399">
        <f>MART!AS11</f>
        <v>291</v>
      </c>
      <c r="AP11" s="369">
        <f t="shared" si="5"/>
        <v>29</v>
      </c>
      <c r="AQ11" s="370">
        <f t="shared" si="2"/>
        <v>10</v>
      </c>
      <c r="AR11" s="370">
        <f t="shared" si="2"/>
        <v>8</v>
      </c>
      <c r="AS11" s="371">
        <f t="shared" si="2"/>
        <v>323</v>
      </c>
    </row>
    <row r="12" spans="1:45" ht="32.5" customHeight="1">
      <c r="A12" s="362">
        <v>10</v>
      </c>
      <c r="B12" s="22" t="s">
        <v>17</v>
      </c>
      <c r="C12" s="311"/>
      <c r="D12" s="417">
        <v>1</v>
      </c>
      <c r="E12" s="417"/>
      <c r="F12" s="190"/>
      <c r="G12" s="190"/>
      <c r="H12" s="190"/>
      <c r="I12" s="190">
        <v>1</v>
      </c>
      <c r="J12" s="389"/>
      <c r="K12" s="389"/>
      <c r="L12" s="417"/>
      <c r="M12" s="389"/>
      <c r="N12" s="389"/>
      <c r="O12" s="389"/>
      <c r="P12" s="389"/>
      <c r="Q12" s="389"/>
      <c r="R12" s="389"/>
      <c r="S12" s="417"/>
      <c r="T12" s="190"/>
      <c r="U12" s="190"/>
      <c r="V12" s="190"/>
      <c r="W12" s="190">
        <v>1</v>
      </c>
      <c r="X12" s="190"/>
      <c r="Y12" s="389"/>
      <c r="Z12" s="417"/>
      <c r="AA12" s="190">
        <v>1</v>
      </c>
      <c r="AB12" s="190"/>
      <c r="AC12" s="190"/>
      <c r="AD12" s="190"/>
      <c r="AE12" s="389"/>
      <c r="AF12" s="389"/>
      <c r="AG12" s="423"/>
      <c r="AH12" s="175">
        <f t="shared" si="3"/>
        <v>3</v>
      </c>
      <c r="AI12" s="176">
        <f t="shared" si="4"/>
        <v>1</v>
      </c>
      <c r="AJ12" s="176"/>
      <c r="AK12" s="346">
        <f t="shared" si="6"/>
        <v>32</v>
      </c>
      <c r="AL12" s="407">
        <f>MART!AP12</f>
        <v>24</v>
      </c>
      <c r="AM12" s="408">
        <f>MART!AQ12</f>
        <v>10</v>
      </c>
      <c r="AN12" s="408">
        <f>MART!AR12</f>
        <v>8</v>
      </c>
      <c r="AO12" s="398">
        <f>MART!AS12</f>
        <v>286</v>
      </c>
      <c r="AP12" s="347">
        <f t="shared" si="5"/>
        <v>27</v>
      </c>
      <c r="AQ12" s="348">
        <f t="shared" si="2"/>
        <v>11</v>
      </c>
      <c r="AR12" s="348">
        <f t="shared" si="2"/>
        <v>8</v>
      </c>
      <c r="AS12" s="349">
        <f t="shared" si="2"/>
        <v>318</v>
      </c>
    </row>
    <row r="13" spans="1:45" ht="32.5" customHeight="1">
      <c r="A13" s="350">
        <v>11</v>
      </c>
      <c r="B13" s="24" t="s">
        <v>26</v>
      </c>
      <c r="C13" s="312"/>
      <c r="D13" s="418"/>
      <c r="E13" s="418"/>
      <c r="F13" s="182"/>
      <c r="G13" s="182"/>
      <c r="H13" s="182">
        <v>1</v>
      </c>
      <c r="I13" s="182"/>
      <c r="J13" s="418"/>
      <c r="K13" s="418"/>
      <c r="L13" s="418"/>
      <c r="M13" s="390"/>
      <c r="N13" s="390"/>
      <c r="O13" s="390"/>
      <c r="P13" s="390"/>
      <c r="Q13" s="418"/>
      <c r="R13" s="418"/>
      <c r="S13" s="418"/>
      <c r="T13" s="182"/>
      <c r="U13" s="182"/>
      <c r="V13" s="182">
        <v>1</v>
      </c>
      <c r="W13" s="182"/>
      <c r="X13" s="181"/>
      <c r="Y13" s="418">
        <v>1</v>
      </c>
      <c r="Z13" s="418"/>
      <c r="AA13" s="182"/>
      <c r="AB13" s="182"/>
      <c r="AC13" s="182"/>
      <c r="AD13" s="182">
        <v>1</v>
      </c>
      <c r="AE13" s="418"/>
      <c r="AF13" s="418"/>
      <c r="AG13" s="424"/>
      <c r="AH13" s="180">
        <f t="shared" si="3"/>
        <v>3</v>
      </c>
      <c r="AI13" s="181">
        <f t="shared" si="4"/>
        <v>1</v>
      </c>
      <c r="AJ13" s="181"/>
      <c r="AK13" s="352">
        <f t="shared" si="6"/>
        <v>32</v>
      </c>
      <c r="AL13" s="405">
        <f>MART!AP13</f>
        <v>26</v>
      </c>
      <c r="AM13" s="406">
        <f>MART!AQ13</f>
        <v>8</v>
      </c>
      <c r="AN13" s="406">
        <f>MART!AR13</f>
        <v>7</v>
      </c>
      <c r="AO13" s="397">
        <f>MART!AS13</f>
        <v>282</v>
      </c>
      <c r="AP13" s="363">
        <f t="shared" si="5"/>
        <v>29</v>
      </c>
      <c r="AQ13" s="364">
        <f t="shared" si="2"/>
        <v>9</v>
      </c>
      <c r="AR13" s="364">
        <f t="shared" si="2"/>
        <v>7</v>
      </c>
      <c r="AS13" s="365">
        <f t="shared" si="2"/>
        <v>314</v>
      </c>
    </row>
    <row r="14" spans="1:45" ht="32.5" customHeight="1" thickBot="1">
      <c r="A14" s="356">
        <v>12</v>
      </c>
      <c r="B14" s="26" t="s">
        <v>27</v>
      </c>
      <c r="C14" s="315">
        <v>1</v>
      </c>
      <c r="D14" s="419"/>
      <c r="E14" s="419"/>
      <c r="F14" s="186"/>
      <c r="G14" s="186">
        <v>1</v>
      </c>
      <c r="H14" s="186"/>
      <c r="I14" s="186"/>
      <c r="J14" s="391"/>
      <c r="K14" s="391"/>
      <c r="L14" s="419"/>
      <c r="M14" s="391"/>
      <c r="N14" s="391"/>
      <c r="O14" s="391"/>
      <c r="P14" s="391"/>
      <c r="Q14" s="391"/>
      <c r="R14" s="391"/>
      <c r="S14" s="419"/>
      <c r="T14" s="186">
        <v>1</v>
      </c>
      <c r="U14" s="186"/>
      <c r="V14" s="186"/>
      <c r="W14" s="186"/>
      <c r="X14" s="186"/>
      <c r="Y14" s="391"/>
      <c r="Z14" s="419">
        <v>1</v>
      </c>
      <c r="AA14" s="186"/>
      <c r="AB14" s="186"/>
      <c r="AC14" s="186"/>
      <c r="AD14" s="186"/>
      <c r="AE14" s="391"/>
      <c r="AF14" s="391"/>
      <c r="AG14" s="425"/>
      <c r="AH14" s="184">
        <f t="shared" si="3"/>
        <v>3</v>
      </c>
      <c r="AI14" s="185">
        <f t="shared" si="4"/>
        <v>1</v>
      </c>
      <c r="AJ14" s="185"/>
      <c r="AK14" s="368">
        <f t="shared" si="6"/>
        <v>32</v>
      </c>
      <c r="AL14" s="409">
        <f>MART!AP14</f>
        <v>23</v>
      </c>
      <c r="AM14" s="410">
        <f>MART!AQ14</f>
        <v>11</v>
      </c>
      <c r="AN14" s="410">
        <f>MART!AR14</f>
        <v>9</v>
      </c>
      <c r="AO14" s="399">
        <f>MART!AS14</f>
        <v>288</v>
      </c>
      <c r="AP14" s="369">
        <f t="shared" si="5"/>
        <v>26</v>
      </c>
      <c r="AQ14" s="370">
        <f t="shared" si="2"/>
        <v>12</v>
      </c>
      <c r="AR14" s="370">
        <f t="shared" si="2"/>
        <v>9</v>
      </c>
      <c r="AS14" s="371">
        <f t="shared" si="2"/>
        <v>320</v>
      </c>
    </row>
    <row r="15" spans="1:45" s="381" customFormat="1" ht="34.9" customHeight="1" thickBot="1">
      <c r="A15" s="487" t="s">
        <v>0</v>
      </c>
      <c r="B15" s="488"/>
      <c r="C15" s="316">
        <f t="shared" ref="C15:AF15" si="7">SUM(C3:C14)</f>
        <v>2</v>
      </c>
      <c r="D15" s="394">
        <f t="shared" si="7"/>
        <v>2</v>
      </c>
      <c r="E15" s="394">
        <f t="shared" si="7"/>
        <v>2</v>
      </c>
      <c r="F15" s="316">
        <f t="shared" si="7"/>
        <v>2</v>
      </c>
      <c r="G15" s="316">
        <f t="shared" si="7"/>
        <v>2</v>
      </c>
      <c r="H15" s="316">
        <f t="shared" si="7"/>
        <v>2</v>
      </c>
      <c r="I15" s="316">
        <f t="shared" si="7"/>
        <v>2</v>
      </c>
      <c r="J15" s="394">
        <f t="shared" si="7"/>
        <v>0</v>
      </c>
      <c r="K15" s="394">
        <f t="shared" si="7"/>
        <v>0</v>
      </c>
      <c r="L15" s="394">
        <f t="shared" si="7"/>
        <v>0</v>
      </c>
      <c r="M15" s="394">
        <f t="shared" si="7"/>
        <v>0</v>
      </c>
      <c r="N15" s="394">
        <f t="shared" si="7"/>
        <v>0</v>
      </c>
      <c r="O15" s="394">
        <f t="shared" si="7"/>
        <v>0</v>
      </c>
      <c r="P15" s="394">
        <f t="shared" si="7"/>
        <v>0</v>
      </c>
      <c r="Q15" s="394">
        <f t="shared" si="7"/>
        <v>0</v>
      </c>
      <c r="R15" s="394">
        <f t="shared" si="7"/>
        <v>0</v>
      </c>
      <c r="S15" s="394">
        <f t="shared" si="7"/>
        <v>0</v>
      </c>
      <c r="T15" s="316">
        <f>SUM(T3:T14)</f>
        <v>2</v>
      </c>
      <c r="U15" s="316">
        <f t="shared" si="7"/>
        <v>2</v>
      </c>
      <c r="V15" s="316">
        <f t="shared" si="7"/>
        <v>2</v>
      </c>
      <c r="W15" s="316">
        <f t="shared" si="7"/>
        <v>2</v>
      </c>
      <c r="X15" s="316">
        <f t="shared" si="7"/>
        <v>2</v>
      </c>
      <c r="Y15" s="394">
        <f t="shared" si="7"/>
        <v>2</v>
      </c>
      <c r="Z15" s="394">
        <f t="shared" si="7"/>
        <v>2</v>
      </c>
      <c r="AA15" s="316">
        <f t="shared" si="7"/>
        <v>2</v>
      </c>
      <c r="AB15" s="316">
        <f t="shared" si="7"/>
        <v>2</v>
      </c>
      <c r="AC15" s="316">
        <f t="shared" si="7"/>
        <v>2</v>
      </c>
      <c r="AD15" s="316">
        <f t="shared" si="7"/>
        <v>2</v>
      </c>
      <c r="AE15" s="394">
        <f t="shared" si="7"/>
        <v>0</v>
      </c>
      <c r="AF15" s="394">
        <f t="shared" si="7"/>
        <v>0</v>
      </c>
      <c r="AG15" s="428">
        <f>SUM(AG3:AG14)</f>
        <v>0</v>
      </c>
      <c r="AH15" s="377">
        <f>SUM(AH3:AH14)</f>
        <v>28</v>
      </c>
      <c r="AI15" s="377">
        <f>SUM(AI3:AI14)</f>
        <v>8</v>
      </c>
      <c r="AJ15" s="377">
        <f>SUM(AJ3:AJ14)</f>
        <v>0</v>
      </c>
      <c r="AK15" s="377">
        <f>SUM(AK3:AK14)</f>
        <v>288</v>
      </c>
      <c r="AL15" s="411">
        <f t="shared" ref="AL15:AS15" si="8">SUM(AL3:AL14)</f>
        <v>213</v>
      </c>
      <c r="AM15" s="412">
        <f t="shared" si="8"/>
        <v>77</v>
      </c>
      <c r="AN15" s="412">
        <f>SUM(AN3:AN14)</f>
        <v>88</v>
      </c>
      <c r="AO15" s="400">
        <f>SUM(AO3:AO14)</f>
        <v>2517</v>
      </c>
      <c r="AP15" s="378">
        <f t="shared" si="8"/>
        <v>241</v>
      </c>
      <c r="AQ15" s="379">
        <f t="shared" si="8"/>
        <v>85</v>
      </c>
      <c r="AR15" s="379">
        <f t="shared" si="8"/>
        <v>88</v>
      </c>
      <c r="AS15" s="380">
        <f t="shared" si="8"/>
        <v>2805</v>
      </c>
    </row>
    <row r="16" spans="1:45" s="385" customFormat="1" ht="35.25" customHeight="1">
      <c r="B16" s="382" t="s">
        <v>44</v>
      </c>
      <c r="C16" s="489" t="s">
        <v>46</v>
      </c>
      <c r="D16" s="489"/>
      <c r="E16" s="489"/>
      <c r="F16" s="489"/>
      <c r="G16" s="489"/>
      <c r="H16" s="383" t="s">
        <v>43</v>
      </c>
      <c r="I16" s="489" t="s">
        <v>45</v>
      </c>
      <c r="J16" s="489"/>
      <c r="K16" s="489"/>
      <c r="L16" s="489"/>
      <c r="M16" s="489"/>
      <c r="N16" s="384"/>
      <c r="O16" s="384"/>
      <c r="P16" s="384"/>
      <c r="Q16" s="384"/>
      <c r="R16" s="384"/>
      <c r="S16" s="384"/>
      <c r="T16" s="384"/>
      <c r="U16" s="384"/>
      <c r="V16" s="384"/>
      <c r="W16" s="384"/>
      <c r="X16" s="384"/>
      <c r="Y16" s="384"/>
      <c r="Z16" s="384"/>
    </row>
    <row r="17" spans="2:33" s="381" customFormat="1" ht="22">
      <c r="C17" s="481"/>
      <c r="D17" s="481"/>
      <c r="E17" s="481"/>
      <c r="F17" s="481"/>
      <c r="G17" s="481"/>
      <c r="H17" s="481"/>
      <c r="I17" s="481"/>
      <c r="J17" s="415"/>
      <c r="K17" s="415"/>
      <c r="L17" s="415"/>
      <c r="M17" s="415"/>
      <c r="N17" s="415"/>
      <c r="O17" s="415"/>
      <c r="P17" s="415"/>
      <c r="Q17" s="415"/>
      <c r="R17" s="415"/>
      <c r="S17" s="415"/>
      <c r="T17" s="415"/>
      <c r="U17" s="415"/>
      <c r="V17" s="415"/>
      <c r="W17" s="415"/>
      <c r="X17" s="415"/>
      <c r="Y17" s="415"/>
      <c r="Z17" s="415"/>
      <c r="AA17" s="481" t="s">
        <v>9</v>
      </c>
      <c r="AB17" s="481"/>
      <c r="AC17" s="481"/>
      <c r="AD17" s="481"/>
      <c r="AE17" s="481"/>
    </row>
    <row r="18" spans="2:33" s="381" customFormat="1" ht="18.649999999999999" customHeight="1">
      <c r="F18" s="415"/>
      <c r="G18" s="415"/>
      <c r="H18" s="415"/>
      <c r="I18" s="415"/>
      <c r="J18" s="415"/>
      <c r="K18" s="415"/>
      <c r="L18" s="415"/>
      <c r="M18" s="415"/>
      <c r="N18" s="415"/>
      <c r="O18" s="415"/>
      <c r="P18" s="415"/>
      <c r="Q18" s="415"/>
      <c r="R18" s="415"/>
      <c r="S18" s="415"/>
      <c r="T18" s="415"/>
      <c r="U18" s="415"/>
      <c r="V18" s="415"/>
      <c r="W18" s="415"/>
      <c r="X18" s="415"/>
      <c r="Y18" s="415"/>
      <c r="Z18" s="415"/>
      <c r="AA18" s="481"/>
      <c r="AB18" s="481"/>
      <c r="AC18" s="481"/>
      <c r="AD18" s="481"/>
      <c r="AE18" s="481"/>
    </row>
    <row r="19" spans="2:33" s="415" customFormat="1" ht="18.649999999999999" customHeight="1">
      <c r="C19" s="481"/>
      <c r="D19" s="481"/>
      <c r="E19" s="481"/>
      <c r="F19" s="481"/>
      <c r="G19" s="481"/>
      <c r="AA19" s="481"/>
      <c r="AB19" s="481"/>
      <c r="AC19" s="481"/>
      <c r="AD19" s="481"/>
      <c r="AE19" s="481"/>
      <c r="AF19" s="381"/>
      <c r="AG19" s="381"/>
    </row>
    <row r="20" spans="2:33" s="415" customFormat="1" ht="22">
      <c r="C20" s="481"/>
      <c r="D20" s="481"/>
      <c r="E20" s="481"/>
      <c r="F20" s="481"/>
      <c r="G20" s="481"/>
      <c r="AA20" s="483">
        <v>44652</v>
      </c>
      <c r="AB20" s="483"/>
      <c r="AC20" s="483"/>
      <c r="AD20" s="483"/>
      <c r="AE20" s="483"/>
      <c r="AF20" s="386"/>
      <c r="AG20" s="386"/>
    </row>
    <row r="21" spans="2:33" s="415" customFormat="1" ht="22">
      <c r="B21" s="415" t="s">
        <v>31</v>
      </c>
      <c r="C21" s="481"/>
      <c r="D21" s="481"/>
      <c r="E21" s="481"/>
      <c r="F21" s="481"/>
      <c r="G21" s="481"/>
      <c r="AA21" s="481" t="s">
        <v>35</v>
      </c>
      <c r="AB21" s="481"/>
      <c r="AC21" s="481"/>
      <c r="AD21" s="481"/>
      <c r="AE21" s="481"/>
      <c r="AF21" s="381"/>
      <c r="AG21" s="381"/>
    </row>
    <row r="22" spans="2:33" s="416" customFormat="1" ht="22">
      <c r="B22" s="416" t="s">
        <v>13</v>
      </c>
      <c r="C22" s="482"/>
      <c r="D22" s="482"/>
      <c r="E22" s="482"/>
      <c r="F22" s="482"/>
      <c r="G22" s="482"/>
      <c r="AA22" s="482" t="s">
        <v>7</v>
      </c>
      <c r="AB22" s="482"/>
      <c r="AC22" s="482"/>
      <c r="AD22" s="482"/>
      <c r="AE22" s="482"/>
      <c r="AF22" s="387"/>
      <c r="AG22" s="387"/>
    </row>
    <row r="23" spans="2:33" s="415" customFormat="1" ht="22">
      <c r="AC23" s="481"/>
      <c r="AD23" s="481"/>
      <c r="AE23" s="481"/>
      <c r="AF23" s="481"/>
      <c r="AG23" s="481"/>
    </row>
    <row r="24" spans="2:33" s="415" customFormat="1" ht="22">
      <c r="C24" s="415" t="s">
        <v>36</v>
      </c>
      <c r="AC24" s="483"/>
      <c r="AD24" s="483"/>
      <c r="AE24" s="483"/>
      <c r="AF24" s="483"/>
      <c r="AG24" s="483"/>
    </row>
    <row r="25" spans="2:33" ht="19.5">
      <c r="AC25" s="479"/>
      <c r="AD25" s="479"/>
      <c r="AE25" s="479"/>
      <c r="AF25" s="479"/>
      <c r="AG25" s="479"/>
    </row>
    <row r="26" spans="2:33" ht="19.5">
      <c r="AC26" s="480"/>
      <c r="AD26" s="480"/>
      <c r="AE26" s="480"/>
      <c r="AF26" s="480"/>
      <c r="AG26" s="480"/>
    </row>
  </sheetData>
  <mergeCells count="22">
    <mergeCell ref="AC25:AG25"/>
    <mergeCell ref="AC26:AG26"/>
    <mergeCell ref="C21:G21"/>
    <mergeCell ref="AA21:AE21"/>
    <mergeCell ref="C22:G22"/>
    <mergeCell ref="AA22:AE22"/>
    <mergeCell ref="AC23:AG23"/>
    <mergeCell ref="AC24:AG24"/>
    <mergeCell ref="AP1:AS1"/>
    <mergeCell ref="A15:B15"/>
    <mergeCell ref="C16:G16"/>
    <mergeCell ref="I16:M16"/>
    <mergeCell ref="C20:G20"/>
    <mergeCell ref="AA20:AE20"/>
    <mergeCell ref="A1:AG1"/>
    <mergeCell ref="AH1:AK1"/>
    <mergeCell ref="AL1:AO1"/>
    <mergeCell ref="C17:I17"/>
    <mergeCell ref="AA17:AE17"/>
    <mergeCell ref="AA18:AE18"/>
    <mergeCell ref="C19:G19"/>
    <mergeCell ref="AA19:AE19"/>
  </mergeCells>
  <pageMargins left="0.33854166666666669" right="0.25" top="0.33854166666666669" bottom="0.23020833333333332" header="0.3" footer="0.3"/>
  <pageSetup paperSize="9" scale="65" orientation="landscape" horizontalDpi="0" verticalDpi="0" r:id="rId1"/>
  <colBreaks count="1" manualBreakCount="1">
    <brk id="3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S26"/>
  <sheetViews>
    <sheetView tabSelected="1" topLeftCell="A5" zoomScale="55" zoomScaleNormal="55" zoomScalePageLayoutView="40" workbookViewId="0">
      <selection activeCell="C21" sqref="C21:G21"/>
    </sheetView>
  </sheetViews>
  <sheetFormatPr defaultColWidth="9.1796875" defaultRowHeight="15.5"/>
  <cols>
    <col min="1" max="1" width="5.453125" style="330" bestFit="1" customWidth="1"/>
    <col min="2" max="2" width="28.453125" style="330" bestFit="1" customWidth="1"/>
    <col min="3" max="33" width="5.81640625" style="330" customWidth="1"/>
    <col min="34" max="36" width="6.453125" style="330" customWidth="1"/>
    <col min="37" max="37" width="10.26953125" style="330" customWidth="1"/>
    <col min="38" max="38" width="10.26953125" style="330" bestFit="1" customWidth="1"/>
    <col min="39" max="40" width="6.453125" style="330" customWidth="1"/>
    <col min="41" max="41" width="10.26953125" style="330" bestFit="1" customWidth="1"/>
    <col min="42" max="44" width="6.453125" style="330" customWidth="1"/>
    <col min="45" max="45" width="10.26953125" style="330" bestFit="1" customWidth="1"/>
    <col min="46" max="16384" width="9.1796875" style="330"/>
  </cols>
  <sheetData>
    <row r="1" spans="1:45" ht="58.9" customHeight="1" thickBot="1">
      <c r="A1" s="490" t="s">
        <v>6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  <c r="P1" s="491"/>
      <c r="Q1" s="491"/>
      <c r="R1" s="491"/>
      <c r="S1" s="491"/>
      <c r="T1" s="491"/>
      <c r="U1" s="491"/>
      <c r="V1" s="491"/>
      <c r="W1" s="491"/>
      <c r="X1" s="491"/>
      <c r="Y1" s="491"/>
      <c r="Z1" s="491"/>
      <c r="AA1" s="491"/>
      <c r="AB1" s="491"/>
      <c r="AC1" s="491"/>
      <c r="AD1" s="491"/>
      <c r="AE1" s="491"/>
      <c r="AF1" s="491"/>
      <c r="AG1" s="492"/>
      <c r="AH1" s="484" t="s">
        <v>38</v>
      </c>
      <c r="AI1" s="485"/>
      <c r="AJ1" s="485"/>
      <c r="AK1" s="485"/>
      <c r="AL1" s="484" t="s">
        <v>15</v>
      </c>
      <c r="AM1" s="485"/>
      <c r="AN1" s="485"/>
      <c r="AO1" s="486"/>
      <c r="AP1" s="484" t="s">
        <v>39</v>
      </c>
      <c r="AQ1" s="485"/>
      <c r="AR1" s="485"/>
      <c r="AS1" s="486"/>
    </row>
    <row r="2" spans="1:45" s="343" customFormat="1" ht="170.65" customHeight="1" thickBot="1">
      <c r="A2" s="331" t="s">
        <v>21</v>
      </c>
      <c r="B2" s="332" t="s">
        <v>54</v>
      </c>
      <c r="C2" s="431">
        <v>44682</v>
      </c>
      <c r="D2" s="388">
        <f>C2+1</f>
        <v>44683</v>
      </c>
      <c r="E2" s="388">
        <f t="shared" ref="E2:AE2" si="0">D2+1</f>
        <v>44684</v>
      </c>
      <c r="F2" s="388">
        <f t="shared" si="0"/>
        <v>44685</v>
      </c>
      <c r="G2" s="328">
        <f t="shared" si="0"/>
        <v>44686</v>
      </c>
      <c r="H2" s="328">
        <f t="shared" si="0"/>
        <v>44687</v>
      </c>
      <c r="I2" s="388">
        <f t="shared" si="0"/>
        <v>44688</v>
      </c>
      <c r="J2" s="388">
        <f t="shared" si="0"/>
        <v>44689</v>
      </c>
      <c r="K2" s="328">
        <f t="shared" si="0"/>
        <v>44690</v>
      </c>
      <c r="L2" s="328">
        <f t="shared" si="0"/>
        <v>44691</v>
      </c>
      <c r="M2" s="328">
        <f t="shared" si="0"/>
        <v>44692</v>
      </c>
      <c r="N2" s="328">
        <f t="shared" si="0"/>
        <v>44693</v>
      </c>
      <c r="O2" s="328">
        <f t="shared" si="0"/>
        <v>44694</v>
      </c>
      <c r="P2" s="388">
        <f t="shared" si="0"/>
        <v>44695</v>
      </c>
      <c r="Q2" s="388">
        <f t="shared" si="0"/>
        <v>44696</v>
      </c>
      <c r="R2" s="328">
        <f t="shared" si="0"/>
        <v>44697</v>
      </c>
      <c r="S2" s="328">
        <f t="shared" si="0"/>
        <v>44698</v>
      </c>
      <c r="T2" s="328">
        <f t="shared" si="0"/>
        <v>44699</v>
      </c>
      <c r="U2" s="328">
        <f t="shared" si="0"/>
        <v>44700</v>
      </c>
      <c r="V2" s="328">
        <f t="shared" si="0"/>
        <v>44701</v>
      </c>
      <c r="W2" s="388">
        <f t="shared" si="0"/>
        <v>44702</v>
      </c>
      <c r="X2" s="388">
        <f t="shared" si="0"/>
        <v>44703</v>
      </c>
      <c r="Y2" s="328">
        <f t="shared" si="0"/>
        <v>44704</v>
      </c>
      <c r="Z2" s="328">
        <f t="shared" si="0"/>
        <v>44705</v>
      </c>
      <c r="AA2" s="328">
        <f>Z2+1</f>
        <v>44706</v>
      </c>
      <c r="AB2" s="328">
        <f t="shared" si="0"/>
        <v>44707</v>
      </c>
      <c r="AC2" s="328">
        <f t="shared" si="0"/>
        <v>44708</v>
      </c>
      <c r="AD2" s="388">
        <f t="shared" si="0"/>
        <v>44709</v>
      </c>
      <c r="AE2" s="388">
        <f t="shared" si="0"/>
        <v>44710</v>
      </c>
      <c r="AF2" s="328">
        <f>AE2+1</f>
        <v>44711</v>
      </c>
      <c r="AG2" s="329">
        <f>AF2+1</f>
        <v>44712</v>
      </c>
      <c r="AH2" s="333" t="s">
        <v>4</v>
      </c>
      <c r="AI2" s="334" t="s">
        <v>1</v>
      </c>
      <c r="AJ2" s="335" t="s">
        <v>16</v>
      </c>
      <c r="AK2" s="336" t="s">
        <v>37</v>
      </c>
      <c r="AL2" s="337" t="s">
        <v>4</v>
      </c>
      <c r="AM2" s="338" t="s">
        <v>1</v>
      </c>
      <c r="AN2" s="339" t="s">
        <v>16</v>
      </c>
      <c r="AO2" s="340" t="s">
        <v>37</v>
      </c>
      <c r="AP2" s="341" t="s">
        <v>4</v>
      </c>
      <c r="AQ2" s="334" t="s">
        <v>1</v>
      </c>
      <c r="AR2" s="335" t="s">
        <v>16</v>
      </c>
      <c r="AS2" s="342" t="s">
        <v>37</v>
      </c>
    </row>
    <row r="3" spans="1:45" s="343" customFormat="1" ht="32.5" customHeight="1">
      <c r="A3" s="344">
        <v>1</v>
      </c>
      <c r="B3" s="264" t="s">
        <v>35</v>
      </c>
      <c r="C3" s="432"/>
      <c r="D3" s="417"/>
      <c r="E3" s="417"/>
      <c r="F3" s="389"/>
      <c r="G3" s="190"/>
      <c r="H3" s="190"/>
      <c r="I3" s="389"/>
      <c r="J3" s="389"/>
      <c r="K3" s="190"/>
      <c r="L3" s="189"/>
      <c r="M3" s="190"/>
      <c r="N3" s="190"/>
      <c r="O3" s="190"/>
      <c r="P3" s="389"/>
      <c r="Q3" s="389"/>
      <c r="R3" s="190" t="s">
        <v>23</v>
      </c>
      <c r="S3" s="189"/>
      <c r="T3" s="190"/>
      <c r="U3" s="190"/>
      <c r="V3" s="190"/>
      <c r="W3" s="389"/>
      <c r="X3" s="389"/>
      <c r="Y3" s="190" t="s">
        <v>23</v>
      </c>
      <c r="Z3" s="189"/>
      <c r="AA3" s="190"/>
      <c r="AB3" s="190"/>
      <c r="AC3" s="190"/>
      <c r="AD3" s="389"/>
      <c r="AE3" s="389"/>
      <c r="AF3" s="190" t="s">
        <v>23</v>
      </c>
      <c r="AG3" s="345"/>
      <c r="AH3" s="314">
        <f>SUM(G3:H3,K3:O3,R3:V3,Y3:AC3,AF3:AG3)</f>
        <v>0</v>
      </c>
      <c r="AI3" s="176">
        <f>SUM(I3:J3,P3:Q3,W3:X3,AD3:AE3)</f>
        <v>0</v>
      </c>
      <c r="AJ3" s="176">
        <v>3</v>
      </c>
      <c r="AK3" s="346">
        <f t="shared" ref="AK3:AK8" si="1">SUM(AH3:AI3)*8+AJ3*4</f>
        <v>12</v>
      </c>
      <c r="AL3" s="401">
        <f>NİSAN!AP3</f>
        <v>0</v>
      </c>
      <c r="AM3" s="402">
        <f>NİSAN!AQ3</f>
        <v>0</v>
      </c>
      <c r="AN3" s="402">
        <f>NİSAN!AR3</f>
        <v>11</v>
      </c>
      <c r="AO3" s="395">
        <f>NİSAN!AS3</f>
        <v>44</v>
      </c>
      <c r="AP3" s="347">
        <f t="shared" ref="AP3:AS14" si="2">SUM(AH3,AL3)</f>
        <v>0</v>
      </c>
      <c r="AQ3" s="348">
        <f t="shared" si="2"/>
        <v>0</v>
      </c>
      <c r="AR3" s="348">
        <f t="shared" si="2"/>
        <v>14</v>
      </c>
      <c r="AS3" s="349">
        <f t="shared" si="2"/>
        <v>56</v>
      </c>
    </row>
    <row r="4" spans="1:45" s="343" customFormat="1" ht="32.5" customHeight="1">
      <c r="A4" s="350">
        <v>2</v>
      </c>
      <c r="B4" s="24" t="s">
        <v>47</v>
      </c>
      <c r="C4" s="433"/>
      <c r="D4" s="418"/>
      <c r="E4" s="418"/>
      <c r="F4" s="390"/>
      <c r="G4" s="182"/>
      <c r="H4" s="182"/>
      <c r="I4" s="418"/>
      <c r="J4" s="418"/>
      <c r="K4" s="182"/>
      <c r="L4" s="181"/>
      <c r="M4" s="182"/>
      <c r="N4" s="182"/>
      <c r="O4" s="182"/>
      <c r="P4" s="418"/>
      <c r="Q4" s="418"/>
      <c r="R4" s="182"/>
      <c r="S4" s="181"/>
      <c r="T4" s="182" t="s">
        <v>23</v>
      </c>
      <c r="U4" s="182"/>
      <c r="V4" s="182"/>
      <c r="W4" s="418"/>
      <c r="X4" s="418"/>
      <c r="Y4" s="182"/>
      <c r="Z4" s="181"/>
      <c r="AA4" s="182" t="s">
        <v>23</v>
      </c>
      <c r="AB4" s="182"/>
      <c r="AC4" s="182"/>
      <c r="AD4" s="418"/>
      <c r="AE4" s="418"/>
      <c r="AF4" s="182"/>
      <c r="AG4" s="351"/>
      <c r="AH4" s="312">
        <f t="shared" ref="AH4:AH14" si="3">SUM(G4:H4,K4:O4,R4:V4,Y4:AC4,AF4:AG4)</f>
        <v>0</v>
      </c>
      <c r="AI4" s="181">
        <f t="shared" ref="AI4:AI14" si="4">SUM(I4:J4,P4:Q4,W4:X4,AD4:AE4)</f>
        <v>0</v>
      </c>
      <c r="AJ4" s="181">
        <v>2</v>
      </c>
      <c r="AK4" s="352">
        <f t="shared" si="1"/>
        <v>8</v>
      </c>
      <c r="AL4" s="403">
        <f>NİSAN!AP4</f>
        <v>0</v>
      </c>
      <c r="AM4" s="404">
        <f>NİSAN!AQ4</f>
        <v>0</v>
      </c>
      <c r="AN4" s="404">
        <f>NİSAN!AR4</f>
        <v>10</v>
      </c>
      <c r="AO4" s="396">
        <f>NİSAN!AS4</f>
        <v>40</v>
      </c>
      <c r="AP4" s="353">
        <f t="shared" si="2"/>
        <v>0</v>
      </c>
      <c r="AQ4" s="354">
        <f t="shared" si="2"/>
        <v>0</v>
      </c>
      <c r="AR4" s="354">
        <f t="shared" si="2"/>
        <v>12</v>
      </c>
      <c r="AS4" s="355">
        <f t="shared" si="2"/>
        <v>48</v>
      </c>
    </row>
    <row r="5" spans="1:45" s="343" customFormat="1" ht="32.5" customHeight="1">
      <c r="A5" s="350">
        <v>3</v>
      </c>
      <c r="B5" s="24" t="s">
        <v>31</v>
      </c>
      <c r="C5" s="432"/>
      <c r="D5" s="417"/>
      <c r="E5" s="418"/>
      <c r="F5" s="390"/>
      <c r="G5" s="182" t="s">
        <v>23</v>
      </c>
      <c r="H5" s="182"/>
      <c r="I5" s="390"/>
      <c r="J5" s="390"/>
      <c r="K5" s="182"/>
      <c r="L5" s="181"/>
      <c r="M5" s="182"/>
      <c r="N5" s="182" t="s">
        <v>23</v>
      </c>
      <c r="O5" s="182"/>
      <c r="P5" s="390"/>
      <c r="Q5" s="390"/>
      <c r="R5" s="182"/>
      <c r="S5" s="181"/>
      <c r="T5" s="182"/>
      <c r="U5" s="182"/>
      <c r="V5" s="182"/>
      <c r="W5" s="390"/>
      <c r="X5" s="390"/>
      <c r="Y5" s="182"/>
      <c r="Z5" s="181"/>
      <c r="AA5" s="182"/>
      <c r="AB5" s="182" t="s">
        <v>23</v>
      </c>
      <c r="AC5" s="182"/>
      <c r="AD5" s="390"/>
      <c r="AE5" s="390"/>
      <c r="AF5" s="182"/>
      <c r="AG5" s="351"/>
      <c r="AH5" s="312">
        <f t="shared" si="3"/>
        <v>0</v>
      </c>
      <c r="AI5" s="181">
        <f t="shared" si="4"/>
        <v>0</v>
      </c>
      <c r="AJ5" s="181">
        <v>3</v>
      </c>
      <c r="AK5" s="352">
        <f t="shared" si="1"/>
        <v>12</v>
      </c>
      <c r="AL5" s="403">
        <f>NİSAN!AP5</f>
        <v>4</v>
      </c>
      <c r="AM5" s="404">
        <f>NİSAN!AQ5</f>
        <v>0</v>
      </c>
      <c r="AN5" s="404">
        <f>NİSAN!AR5</f>
        <v>8</v>
      </c>
      <c r="AO5" s="396">
        <f>NİSAN!AS5</f>
        <v>64</v>
      </c>
      <c r="AP5" s="353">
        <f t="shared" si="2"/>
        <v>4</v>
      </c>
      <c r="AQ5" s="354">
        <f t="shared" si="2"/>
        <v>0</v>
      </c>
      <c r="AR5" s="354">
        <f t="shared" si="2"/>
        <v>11</v>
      </c>
      <c r="AS5" s="355">
        <f t="shared" si="2"/>
        <v>76</v>
      </c>
    </row>
    <row r="6" spans="1:45" s="343" customFormat="1" ht="32.5" customHeight="1" thickBot="1">
      <c r="A6" s="356">
        <v>4</v>
      </c>
      <c r="B6" s="26" t="s">
        <v>48</v>
      </c>
      <c r="C6" s="434"/>
      <c r="D6" s="419"/>
      <c r="E6" s="419"/>
      <c r="F6" s="391"/>
      <c r="G6" s="186">
        <v>1</v>
      </c>
      <c r="H6" s="186"/>
      <c r="I6" s="391"/>
      <c r="J6" s="391">
        <v>1</v>
      </c>
      <c r="K6" s="186"/>
      <c r="L6" s="185"/>
      <c r="M6" s="186">
        <v>1</v>
      </c>
      <c r="N6" s="186"/>
      <c r="O6" s="186"/>
      <c r="P6" s="391"/>
      <c r="Q6" s="391"/>
      <c r="R6" s="186"/>
      <c r="S6" s="185"/>
      <c r="T6" s="186"/>
      <c r="U6" s="186"/>
      <c r="V6" s="186"/>
      <c r="W6" s="391">
        <v>1</v>
      </c>
      <c r="X6" s="391"/>
      <c r="Y6" s="186"/>
      <c r="Z6" s="185"/>
      <c r="AA6" s="186"/>
      <c r="AB6" s="186"/>
      <c r="AC6" s="186">
        <v>1</v>
      </c>
      <c r="AD6" s="391"/>
      <c r="AE6" s="391"/>
      <c r="AF6" s="186"/>
      <c r="AG6" s="357">
        <v>1</v>
      </c>
      <c r="AH6" s="313">
        <f t="shared" si="3"/>
        <v>4</v>
      </c>
      <c r="AI6" s="194">
        <f t="shared" si="4"/>
        <v>2</v>
      </c>
      <c r="AJ6" s="194"/>
      <c r="AK6" s="358">
        <f t="shared" si="1"/>
        <v>48</v>
      </c>
      <c r="AL6" s="405">
        <f>NİSAN!AP6</f>
        <v>13</v>
      </c>
      <c r="AM6" s="406">
        <f>NİSAN!AQ6</f>
        <v>4</v>
      </c>
      <c r="AN6" s="406">
        <f>NİSAN!AR6</f>
        <v>3</v>
      </c>
      <c r="AO6" s="397">
        <f>NİSAN!AS6</f>
        <v>148</v>
      </c>
      <c r="AP6" s="359">
        <f t="shared" si="2"/>
        <v>17</v>
      </c>
      <c r="AQ6" s="360">
        <f t="shared" si="2"/>
        <v>6</v>
      </c>
      <c r="AR6" s="360">
        <f t="shared" si="2"/>
        <v>3</v>
      </c>
      <c r="AS6" s="361">
        <f t="shared" si="2"/>
        <v>196</v>
      </c>
    </row>
    <row r="7" spans="1:45" ht="32.5" customHeight="1">
      <c r="A7" s="362">
        <v>5</v>
      </c>
      <c r="B7" s="22" t="s">
        <v>11</v>
      </c>
      <c r="C7" s="435"/>
      <c r="D7" s="417"/>
      <c r="E7" s="417"/>
      <c r="F7" s="389"/>
      <c r="G7" s="190"/>
      <c r="H7" s="190"/>
      <c r="I7" s="389">
        <v>1</v>
      </c>
      <c r="J7" s="389"/>
      <c r="K7" s="190" t="s">
        <v>23</v>
      </c>
      <c r="L7" s="189"/>
      <c r="M7" s="190"/>
      <c r="N7" s="190"/>
      <c r="O7" s="190">
        <v>1</v>
      </c>
      <c r="P7" s="389"/>
      <c r="Q7" s="389"/>
      <c r="R7" s="190">
        <v>1</v>
      </c>
      <c r="S7" s="189"/>
      <c r="T7" s="190">
        <v>1</v>
      </c>
      <c r="U7" s="190" t="s">
        <v>23</v>
      </c>
      <c r="V7" s="190"/>
      <c r="W7" s="389"/>
      <c r="X7" s="389"/>
      <c r="Y7" s="190"/>
      <c r="Z7" s="189"/>
      <c r="AA7" s="190">
        <v>1</v>
      </c>
      <c r="AB7" s="190"/>
      <c r="AC7" s="190"/>
      <c r="AD7" s="389"/>
      <c r="AE7" s="389">
        <v>1</v>
      </c>
      <c r="AF7" s="190"/>
      <c r="AG7" s="345"/>
      <c r="AH7" s="175">
        <f t="shared" si="3"/>
        <v>4</v>
      </c>
      <c r="AI7" s="176">
        <f t="shared" si="4"/>
        <v>2</v>
      </c>
      <c r="AJ7" s="176">
        <v>2</v>
      </c>
      <c r="AK7" s="346">
        <f t="shared" si="1"/>
        <v>56</v>
      </c>
      <c r="AL7" s="401">
        <f>NİSAN!AP7</f>
        <v>30</v>
      </c>
      <c r="AM7" s="402">
        <f>NİSAN!AQ7</f>
        <v>10</v>
      </c>
      <c r="AN7" s="402">
        <f>NİSAN!AR7</f>
        <v>6</v>
      </c>
      <c r="AO7" s="395">
        <f>NİSAN!AS7</f>
        <v>324</v>
      </c>
      <c r="AP7" s="347">
        <f>SUM(AH7,AL7)</f>
        <v>34</v>
      </c>
      <c r="AQ7" s="348">
        <f t="shared" si="2"/>
        <v>12</v>
      </c>
      <c r="AR7" s="348">
        <f t="shared" si="2"/>
        <v>8</v>
      </c>
      <c r="AS7" s="349">
        <f>SUM(AK7,AO7)</f>
        <v>380</v>
      </c>
    </row>
    <row r="8" spans="1:45" ht="32.5" customHeight="1" thickBot="1">
      <c r="A8" s="366">
        <v>6</v>
      </c>
      <c r="B8" s="283" t="s">
        <v>18</v>
      </c>
      <c r="C8" s="436"/>
      <c r="D8" s="420"/>
      <c r="E8" s="420"/>
      <c r="F8" s="392"/>
      <c r="G8" s="195">
        <v>1</v>
      </c>
      <c r="H8" s="195"/>
      <c r="I8" s="392"/>
      <c r="J8" s="392">
        <v>1</v>
      </c>
      <c r="K8" s="195"/>
      <c r="L8" s="194"/>
      <c r="M8" s="195">
        <v>1</v>
      </c>
      <c r="N8" s="195"/>
      <c r="O8" s="195"/>
      <c r="P8" s="392"/>
      <c r="Q8" s="392"/>
      <c r="R8" s="195"/>
      <c r="S8" s="194"/>
      <c r="T8" s="195"/>
      <c r="U8" s="195"/>
      <c r="V8" s="195"/>
      <c r="W8" s="392"/>
      <c r="X8" s="392"/>
      <c r="Y8" s="195"/>
      <c r="Z8" s="194">
        <v>1</v>
      </c>
      <c r="AA8" s="195"/>
      <c r="AB8" s="195"/>
      <c r="AC8" s="195">
        <v>1</v>
      </c>
      <c r="AD8" s="392"/>
      <c r="AE8" s="392"/>
      <c r="AF8" s="195">
        <v>1</v>
      </c>
      <c r="AG8" s="367"/>
      <c r="AH8" s="193">
        <f t="shared" si="3"/>
        <v>5</v>
      </c>
      <c r="AI8" s="194">
        <f t="shared" si="4"/>
        <v>1</v>
      </c>
      <c r="AJ8" s="194"/>
      <c r="AK8" s="358">
        <f t="shared" si="1"/>
        <v>48</v>
      </c>
      <c r="AL8" s="405">
        <f>NİSAN!AP8</f>
        <v>26</v>
      </c>
      <c r="AM8" s="406">
        <f>NİSAN!AQ8</f>
        <v>11</v>
      </c>
      <c r="AN8" s="406">
        <f>NİSAN!AR8</f>
        <v>10</v>
      </c>
      <c r="AO8" s="397">
        <f>NİSAN!AS8</f>
        <v>317</v>
      </c>
      <c r="AP8" s="373">
        <f t="shared" ref="AP8:AP14" si="5">SUM(AH8,AL8)</f>
        <v>31</v>
      </c>
      <c r="AQ8" s="374">
        <f t="shared" si="2"/>
        <v>12</v>
      </c>
      <c r="AR8" s="374">
        <f t="shared" si="2"/>
        <v>10</v>
      </c>
      <c r="AS8" s="375">
        <f t="shared" si="2"/>
        <v>365</v>
      </c>
    </row>
    <row r="9" spans="1:45" ht="32.5" customHeight="1">
      <c r="A9" s="344">
        <v>7</v>
      </c>
      <c r="B9" s="264" t="s">
        <v>14</v>
      </c>
      <c r="C9" s="437"/>
      <c r="D9" s="421"/>
      <c r="E9" s="421"/>
      <c r="F9" s="393"/>
      <c r="G9" s="177"/>
      <c r="H9" s="177"/>
      <c r="I9" s="421"/>
      <c r="J9" s="421"/>
      <c r="K9" s="177"/>
      <c r="L9" s="176">
        <v>1</v>
      </c>
      <c r="M9" s="177"/>
      <c r="N9" s="177">
        <v>1</v>
      </c>
      <c r="O9" s="177"/>
      <c r="P9" s="421"/>
      <c r="Q9" s="421"/>
      <c r="R9" s="177"/>
      <c r="S9" s="176">
        <v>1</v>
      </c>
      <c r="T9" s="177"/>
      <c r="U9" s="177"/>
      <c r="V9" s="177"/>
      <c r="W9" s="421"/>
      <c r="X9" s="421">
        <v>1</v>
      </c>
      <c r="Y9" s="177"/>
      <c r="Z9" s="176">
        <v>1</v>
      </c>
      <c r="AA9" s="177"/>
      <c r="AB9" s="177"/>
      <c r="AC9" s="177"/>
      <c r="AD9" s="421"/>
      <c r="AE9" s="421"/>
      <c r="AF9" s="177"/>
      <c r="AG9" s="372">
        <v>1</v>
      </c>
      <c r="AH9" s="314">
        <f t="shared" si="3"/>
        <v>5</v>
      </c>
      <c r="AI9" s="176">
        <f t="shared" si="4"/>
        <v>1</v>
      </c>
      <c r="AJ9" s="176"/>
      <c r="AK9" s="346">
        <f t="shared" ref="AK9:AK14" si="6">SUM(AH9:AI9)*8+AJ9*4</f>
        <v>48</v>
      </c>
      <c r="AL9" s="407">
        <f>NİSAN!AP9</f>
        <v>29</v>
      </c>
      <c r="AM9" s="408">
        <f>NİSAN!AQ9</f>
        <v>8</v>
      </c>
      <c r="AN9" s="408">
        <f>NİSAN!AR9</f>
        <v>0</v>
      </c>
      <c r="AO9" s="398">
        <f>NİSAN!AS9</f>
        <v>277</v>
      </c>
      <c r="AP9" s="347">
        <f t="shared" si="5"/>
        <v>34</v>
      </c>
      <c r="AQ9" s="348">
        <f t="shared" si="2"/>
        <v>9</v>
      </c>
      <c r="AR9" s="348">
        <f t="shared" si="2"/>
        <v>0</v>
      </c>
      <c r="AS9" s="349">
        <f t="shared" si="2"/>
        <v>325</v>
      </c>
    </row>
    <row r="10" spans="1:45" ht="32.5" customHeight="1">
      <c r="A10" s="350">
        <v>8</v>
      </c>
      <c r="B10" s="24" t="s">
        <v>3</v>
      </c>
      <c r="C10" s="438"/>
      <c r="D10" s="418"/>
      <c r="E10" s="418"/>
      <c r="F10" s="390"/>
      <c r="G10" s="182"/>
      <c r="H10" s="182"/>
      <c r="I10" s="390">
        <v>1</v>
      </c>
      <c r="J10" s="390"/>
      <c r="K10" s="182"/>
      <c r="L10" s="181"/>
      <c r="M10" s="182"/>
      <c r="N10" s="182"/>
      <c r="O10" s="182">
        <v>1</v>
      </c>
      <c r="P10" s="390"/>
      <c r="Q10" s="390"/>
      <c r="R10" s="182">
        <v>1</v>
      </c>
      <c r="S10" s="181"/>
      <c r="T10" s="182"/>
      <c r="U10" s="182">
        <v>1</v>
      </c>
      <c r="V10" s="182"/>
      <c r="W10" s="390"/>
      <c r="X10" s="390"/>
      <c r="Y10" s="182"/>
      <c r="Z10" s="181"/>
      <c r="AA10" s="182">
        <v>1</v>
      </c>
      <c r="AB10" s="182"/>
      <c r="AC10" s="182"/>
      <c r="AD10" s="390"/>
      <c r="AE10" s="390">
        <v>1</v>
      </c>
      <c r="AF10" s="182"/>
      <c r="AG10" s="351" t="s">
        <v>23</v>
      </c>
      <c r="AH10" s="312">
        <f t="shared" si="3"/>
        <v>4</v>
      </c>
      <c r="AI10" s="181">
        <f t="shared" si="4"/>
        <v>2</v>
      </c>
      <c r="AJ10" s="181">
        <v>1</v>
      </c>
      <c r="AK10" s="352">
        <f t="shared" si="6"/>
        <v>52</v>
      </c>
      <c r="AL10" s="405">
        <f>NİSAN!AP10</f>
        <v>28</v>
      </c>
      <c r="AM10" s="406">
        <f>NİSAN!AQ10</f>
        <v>10</v>
      </c>
      <c r="AN10" s="406">
        <f>NİSAN!AR10</f>
        <v>8</v>
      </c>
      <c r="AO10" s="397">
        <f>NİSAN!AS10</f>
        <v>316</v>
      </c>
      <c r="AP10" s="363">
        <f t="shared" si="5"/>
        <v>32</v>
      </c>
      <c r="AQ10" s="364">
        <f t="shared" si="2"/>
        <v>12</v>
      </c>
      <c r="AR10" s="364">
        <f t="shared" si="2"/>
        <v>9</v>
      </c>
      <c r="AS10" s="365">
        <f t="shared" si="2"/>
        <v>368</v>
      </c>
    </row>
    <row r="11" spans="1:45" ht="32.5" customHeight="1" thickBot="1">
      <c r="A11" s="356">
        <v>9</v>
      </c>
      <c r="B11" s="26" t="s">
        <v>2</v>
      </c>
      <c r="C11" s="439"/>
      <c r="D11" s="419"/>
      <c r="E11" s="419"/>
      <c r="F11" s="391"/>
      <c r="G11" s="186"/>
      <c r="H11" s="186">
        <v>1</v>
      </c>
      <c r="I11" s="391"/>
      <c r="J11" s="391"/>
      <c r="K11" s="186">
        <v>1</v>
      </c>
      <c r="L11" s="185"/>
      <c r="M11" s="186"/>
      <c r="N11" s="186"/>
      <c r="O11" s="186"/>
      <c r="P11" s="391">
        <v>1</v>
      </c>
      <c r="Q11" s="391"/>
      <c r="R11" s="186"/>
      <c r="S11" s="185" t="s">
        <v>23</v>
      </c>
      <c r="T11" s="186"/>
      <c r="U11" s="186">
        <v>1</v>
      </c>
      <c r="V11" s="186"/>
      <c r="W11" s="391">
        <v>1</v>
      </c>
      <c r="X11" s="391"/>
      <c r="Y11" s="186"/>
      <c r="Z11" s="185"/>
      <c r="AA11" s="186"/>
      <c r="AB11" s="186">
        <v>1</v>
      </c>
      <c r="AC11" s="186"/>
      <c r="AD11" s="391"/>
      <c r="AE11" s="391"/>
      <c r="AF11" s="186"/>
      <c r="AG11" s="357"/>
      <c r="AH11" s="315">
        <f t="shared" si="3"/>
        <v>4</v>
      </c>
      <c r="AI11" s="185">
        <f t="shared" si="4"/>
        <v>2</v>
      </c>
      <c r="AJ11" s="185">
        <v>1</v>
      </c>
      <c r="AK11" s="368">
        <f t="shared" si="6"/>
        <v>52</v>
      </c>
      <c r="AL11" s="409">
        <f>NİSAN!AP11</f>
        <v>29</v>
      </c>
      <c r="AM11" s="410">
        <f>NİSAN!AQ11</f>
        <v>10</v>
      </c>
      <c r="AN11" s="410">
        <f>NİSAN!AR11</f>
        <v>8</v>
      </c>
      <c r="AO11" s="399">
        <f>NİSAN!AS11</f>
        <v>323</v>
      </c>
      <c r="AP11" s="369">
        <f t="shared" si="5"/>
        <v>33</v>
      </c>
      <c r="AQ11" s="370">
        <f t="shared" si="2"/>
        <v>12</v>
      </c>
      <c r="AR11" s="370">
        <f t="shared" si="2"/>
        <v>9</v>
      </c>
      <c r="AS11" s="371">
        <f t="shared" si="2"/>
        <v>375</v>
      </c>
    </row>
    <row r="12" spans="1:45" ht="32.5" customHeight="1">
      <c r="A12" s="362">
        <v>10</v>
      </c>
      <c r="B12" s="22" t="s">
        <v>17</v>
      </c>
      <c r="C12" s="435"/>
      <c r="D12" s="417"/>
      <c r="E12" s="417"/>
      <c r="F12" s="389"/>
      <c r="G12" s="190"/>
      <c r="H12" s="190"/>
      <c r="I12" s="389"/>
      <c r="J12" s="389"/>
      <c r="K12" s="190">
        <v>1</v>
      </c>
      <c r="L12" s="189"/>
      <c r="M12" s="190" t="s">
        <v>23</v>
      </c>
      <c r="N12" s="190">
        <v>1</v>
      </c>
      <c r="O12" s="190"/>
      <c r="P12" s="389"/>
      <c r="Q12" s="389">
        <v>1</v>
      </c>
      <c r="R12" s="190"/>
      <c r="S12" s="189"/>
      <c r="T12" s="190">
        <v>1</v>
      </c>
      <c r="U12" s="190"/>
      <c r="V12" s="190"/>
      <c r="W12" s="389"/>
      <c r="X12" s="389">
        <v>1</v>
      </c>
      <c r="Y12" s="190"/>
      <c r="Z12" s="189" t="s">
        <v>23</v>
      </c>
      <c r="AA12" s="190"/>
      <c r="AB12" s="190">
        <v>1</v>
      </c>
      <c r="AC12" s="190"/>
      <c r="AD12" s="389"/>
      <c r="AE12" s="389"/>
      <c r="AF12" s="190"/>
      <c r="AG12" s="345"/>
      <c r="AH12" s="175">
        <f t="shared" si="3"/>
        <v>4</v>
      </c>
      <c r="AI12" s="176">
        <f t="shared" si="4"/>
        <v>2</v>
      </c>
      <c r="AJ12" s="176">
        <v>2</v>
      </c>
      <c r="AK12" s="346">
        <f t="shared" si="6"/>
        <v>56</v>
      </c>
      <c r="AL12" s="407">
        <f>NİSAN!AP12</f>
        <v>27</v>
      </c>
      <c r="AM12" s="408">
        <f>NİSAN!AQ12</f>
        <v>11</v>
      </c>
      <c r="AN12" s="408">
        <f>NİSAN!AR12</f>
        <v>8</v>
      </c>
      <c r="AO12" s="398">
        <f>NİSAN!AS12</f>
        <v>318</v>
      </c>
      <c r="AP12" s="347">
        <f t="shared" si="5"/>
        <v>31</v>
      </c>
      <c r="AQ12" s="348">
        <f t="shared" si="2"/>
        <v>13</v>
      </c>
      <c r="AR12" s="348">
        <f t="shared" si="2"/>
        <v>10</v>
      </c>
      <c r="AS12" s="349">
        <f t="shared" si="2"/>
        <v>374</v>
      </c>
    </row>
    <row r="13" spans="1:45" ht="32.5" customHeight="1">
      <c r="A13" s="350">
        <v>11</v>
      </c>
      <c r="B13" s="24" t="s">
        <v>26</v>
      </c>
      <c r="C13" s="438"/>
      <c r="D13" s="418"/>
      <c r="E13" s="418"/>
      <c r="F13" s="390"/>
      <c r="G13" s="182"/>
      <c r="H13" s="182"/>
      <c r="I13" s="390"/>
      <c r="J13" s="418"/>
      <c r="K13" s="181"/>
      <c r="L13" s="181">
        <v>1</v>
      </c>
      <c r="M13" s="182"/>
      <c r="N13" s="182"/>
      <c r="O13" s="182"/>
      <c r="P13" s="390">
        <v>1</v>
      </c>
      <c r="Q13" s="418"/>
      <c r="R13" s="181"/>
      <c r="S13" s="181"/>
      <c r="T13" s="182"/>
      <c r="U13" s="182"/>
      <c r="V13" s="182">
        <v>1</v>
      </c>
      <c r="W13" s="390"/>
      <c r="X13" s="418"/>
      <c r="Y13" s="181">
        <v>1</v>
      </c>
      <c r="Z13" s="181"/>
      <c r="AA13" s="182"/>
      <c r="AB13" s="182"/>
      <c r="AC13" s="182"/>
      <c r="AD13" s="390">
        <v>1</v>
      </c>
      <c r="AE13" s="418"/>
      <c r="AF13" s="181">
        <v>1</v>
      </c>
      <c r="AG13" s="351"/>
      <c r="AH13" s="180">
        <f t="shared" si="3"/>
        <v>4</v>
      </c>
      <c r="AI13" s="181">
        <f t="shared" si="4"/>
        <v>2</v>
      </c>
      <c r="AJ13" s="181"/>
      <c r="AK13" s="352">
        <f t="shared" si="6"/>
        <v>48</v>
      </c>
      <c r="AL13" s="405">
        <f>NİSAN!AP13</f>
        <v>29</v>
      </c>
      <c r="AM13" s="406">
        <f>NİSAN!AQ13</f>
        <v>9</v>
      </c>
      <c r="AN13" s="406">
        <f>NİSAN!AR13</f>
        <v>7</v>
      </c>
      <c r="AO13" s="397">
        <f>NİSAN!AS13</f>
        <v>314</v>
      </c>
      <c r="AP13" s="363">
        <f t="shared" si="5"/>
        <v>33</v>
      </c>
      <c r="AQ13" s="364">
        <f t="shared" si="2"/>
        <v>11</v>
      </c>
      <c r="AR13" s="364">
        <f t="shared" si="2"/>
        <v>7</v>
      </c>
      <c r="AS13" s="365">
        <f t="shared" si="2"/>
        <v>362</v>
      </c>
    </row>
    <row r="14" spans="1:45" ht="32.5" customHeight="1" thickBot="1">
      <c r="A14" s="356">
        <v>12</v>
      </c>
      <c r="B14" s="26" t="s">
        <v>27</v>
      </c>
      <c r="C14" s="439"/>
      <c r="D14" s="419"/>
      <c r="E14" s="419"/>
      <c r="F14" s="391"/>
      <c r="G14" s="186"/>
      <c r="H14" s="186">
        <v>1</v>
      </c>
      <c r="I14" s="391"/>
      <c r="J14" s="391"/>
      <c r="K14" s="186"/>
      <c r="L14" s="185" t="s">
        <v>23</v>
      </c>
      <c r="M14" s="186"/>
      <c r="N14" s="186"/>
      <c r="O14" s="186"/>
      <c r="P14" s="391"/>
      <c r="Q14" s="391">
        <v>1</v>
      </c>
      <c r="R14" s="186"/>
      <c r="S14" s="185">
        <v>1</v>
      </c>
      <c r="T14" s="186"/>
      <c r="U14" s="186"/>
      <c r="V14" s="186">
        <v>1</v>
      </c>
      <c r="W14" s="391"/>
      <c r="X14" s="391"/>
      <c r="Y14" s="186">
        <v>1</v>
      </c>
      <c r="Z14" s="185"/>
      <c r="AA14" s="186"/>
      <c r="AB14" s="186"/>
      <c r="AC14" s="186"/>
      <c r="AD14" s="391">
        <v>1</v>
      </c>
      <c r="AE14" s="391"/>
      <c r="AF14" s="186"/>
      <c r="AG14" s="357"/>
      <c r="AH14" s="184">
        <f t="shared" si="3"/>
        <v>4</v>
      </c>
      <c r="AI14" s="185">
        <f t="shared" si="4"/>
        <v>2</v>
      </c>
      <c r="AJ14" s="185">
        <v>1</v>
      </c>
      <c r="AK14" s="368">
        <f t="shared" si="6"/>
        <v>52</v>
      </c>
      <c r="AL14" s="409">
        <f>NİSAN!AP14</f>
        <v>26</v>
      </c>
      <c r="AM14" s="410">
        <f>NİSAN!AQ14</f>
        <v>12</v>
      </c>
      <c r="AN14" s="410">
        <f>NİSAN!AR14</f>
        <v>9</v>
      </c>
      <c r="AO14" s="399">
        <f>NİSAN!AS14</f>
        <v>320</v>
      </c>
      <c r="AP14" s="369">
        <f t="shared" si="5"/>
        <v>30</v>
      </c>
      <c r="AQ14" s="370">
        <f t="shared" si="2"/>
        <v>14</v>
      </c>
      <c r="AR14" s="370">
        <f t="shared" si="2"/>
        <v>10</v>
      </c>
      <c r="AS14" s="371">
        <f t="shared" si="2"/>
        <v>372</v>
      </c>
    </row>
    <row r="15" spans="1:45" s="381" customFormat="1" ht="34.9" customHeight="1" thickBot="1">
      <c r="A15" s="487" t="s">
        <v>0</v>
      </c>
      <c r="B15" s="488"/>
      <c r="C15" s="394">
        <f t="shared" ref="C15:AF15" si="7">SUM(C3:C14)</f>
        <v>0</v>
      </c>
      <c r="D15" s="394">
        <f t="shared" si="7"/>
        <v>0</v>
      </c>
      <c r="E15" s="394">
        <f t="shared" si="7"/>
        <v>0</v>
      </c>
      <c r="F15" s="394">
        <f t="shared" si="7"/>
        <v>0</v>
      </c>
      <c r="G15" s="316">
        <f t="shared" si="7"/>
        <v>2</v>
      </c>
      <c r="H15" s="316">
        <f t="shared" si="7"/>
        <v>2</v>
      </c>
      <c r="I15" s="394">
        <f t="shared" si="7"/>
        <v>2</v>
      </c>
      <c r="J15" s="394">
        <f t="shared" si="7"/>
        <v>2</v>
      </c>
      <c r="K15" s="316">
        <f t="shared" si="7"/>
        <v>2</v>
      </c>
      <c r="L15" s="316">
        <f t="shared" si="7"/>
        <v>2</v>
      </c>
      <c r="M15" s="316">
        <f t="shared" si="7"/>
        <v>2</v>
      </c>
      <c r="N15" s="316">
        <f t="shared" si="7"/>
        <v>2</v>
      </c>
      <c r="O15" s="316">
        <f t="shared" si="7"/>
        <v>2</v>
      </c>
      <c r="P15" s="394">
        <f t="shared" si="7"/>
        <v>2</v>
      </c>
      <c r="Q15" s="394">
        <f t="shared" si="7"/>
        <v>2</v>
      </c>
      <c r="R15" s="316">
        <f t="shared" si="7"/>
        <v>2</v>
      </c>
      <c r="S15" s="316">
        <f t="shared" si="7"/>
        <v>2</v>
      </c>
      <c r="T15" s="316">
        <f>SUM(T3:T14)</f>
        <v>2</v>
      </c>
      <c r="U15" s="316">
        <f t="shared" si="7"/>
        <v>2</v>
      </c>
      <c r="V15" s="316">
        <f t="shared" si="7"/>
        <v>2</v>
      </c>
      <c r="W15" s="394">
        <f t="shared" si="7"/>
        <v>2</v>
      </c>
      <c r="X15" s="394">
        <f t="shared" si="7"/>
        <v>2</v>
      </c>
      <c r="Y15" s="316">
        <f t="shared" si="7"/>
        <v>2</v>
      </c>
      <c r="Z15" s="316">
        <f t="shared" si="7"/>
        <v>2</v>
      </c>
      <c r="AA15" s="316">
        <f t="shared" si="7"/>
        <v>2</v>
      </c>
      <c r="AB15" s="316">
        <f t="shared" si="7"/>
        <v>2</v>
      </c>
      <c r="AC15" s="316">
        <f t="shared" si="7"/>
        <v>2</v>
      </c>
      <c r="AD15" s="394">
        <f t="shared" si="7"/>
        <v>2</v>
      </c>
      <c r="AE15" s="394">
        <f t="shared" si="7"/>
        <v>2</v>
      </c>
      <c r="AF15" s="316">
        <f t="shared" si="7"/>
        <v>2</v>
      </c>
      <c r="AG15" s="376">
        <f>SUM(AG3:AG14)</f>
        <v>2</v>
      </c>
      <c r="AH15" s="377">
        <f>SUM(AH3:AH14)</f>
        <v>38</v>
      </c>
      <c r="AI15" s="377">
        <f>SUM(AI3:AI14)</f>
        <v>16</v>
      </c>
      <c r="AJ15" s="377">
        <f>SUM(AJ3:AJ14)</f>
        <v>15</v>
      </c>
      <c r="AK15" s="377">
        <f>SUM(AK3:AK14)</f>
        <v>492</v>
      </c>
      <c r="AL15" s="411">
        <f t="shared" ref="AL15:AS15" si="8">SUM(AL3:AL14)</f>
        <v>241</v>
      </c>
      <c r="AM15" s="412">
        <f t="shared" si="8"/>
        <v>85</v>
      </c>
      <c r="AN15" s="412">
        <f>SUM(AN3:AN14)</f>
        <v>88</v>
      </c>
      <c r="AO15" s="400">
        <f>SUM(AO3:AO14)</f>
        <v>2805</v>
      </c>
      <c r="AP15" s="378">
        <f t="shared" si="8"/>
        <v>279</v>
      </c>
      <c r="AQ15" s="379">
        <f t="shared" si="8"/>
        <v>101</v>
      </c>
      <c r="AR15" s="379">
        <f t="shared" si="8"/>
        <v>103</v>
      </c>
      <c r="AS15" s="380">
        <f t="shared" si="8"/>
        <v>3297</v>
      </c>
    </row>
    <row r="16" spans="1:45" s="385" customFormat="1" ht="35.25" customHeight="1">
      <c r="B16" s="382" t="s">
        <v>44</v>
      </c>
      <c r="C16" s="489" t="s">
        <v>46</v>
      </c>
      <c r="D16" s="489"/>
      <c r="E16" s="489"/>
      <c r="F16" s="489"/>
      <c r="G16" s="489"/>
      <c r="H16" s="383" t="s">
        <v>43</v>
      </c>
      <c r="I16" s="489" t="s">
        <v>45</v>
      </c>
      <c r="J16" s="489"/>
      <c r="K16" s="489"/>
      <c r="L16" s="489"/>
      <c r="M16" s="489"/>
      <c r="N16" s="384"/>
      <c r="O16" s="384"/>
      <c r="P16" s="384"/>
      <c r="Q16" s="384"/>
      <c r="R16" s="384"/>
      <c r="S16" s="384"/>
      <c r="T16" s="384"/>
      <c r="U16" s="384"/>
      <c r="V16" s="384"/>
      <c r="W16" s="384"/>
      <c r="X16" s="384"/>
      <c r="Y16" s="384"/>
      <c r="Z16" s="384"/>
    </row>
    <row r="17" spans="2:33" s="381" customFormat="1" ht="22">
      <c r="C17" s="481"/>
      <c r="D17" s="481"/>
      <c r="E17" s="481"/>
      <c r="F17" s="481"/>
      <c r="G17" s="481"/>
      <c r="H17" s="481"/>
      <c r="I17" s="481"/>
      <c r="J17" s="429"/>
      <c r="K17" s="429"/>
      <c r="L17" s="429"/>
      <c r="M17" s="429"/>
      <c r="N17" s="429"/>
      <c r="O17" s="429"/>
      <c r="P17" s="429"/>
      <c r="Q17" s="429"/>
      <c r="R17" s="429"/>
      <c r="S17" s="429"/>
      <c r="T17" s="429"/>
      <c r="U17" s="429"/>
      <c r="V17" s="429"/>
      <c r="W17" s="429"/>
      <c r="X17" s="429"/>
      <c r="Y17" s="429"/>
      <c r="Z17" s="429"/>
      <c r="AA17" s="481" t="s">
        <v>9</v>
      </c>
      <c r="AB17" s="481"/>
      <c r="AC17" s="481"/>
      <c r="AD17" s="481"/>
      <c r="AE17" s="481"/>
    </row>
    <row r="18" spans="2:33" s="381" customFormat="1" ht="18.649999999999999" customHeight="1">
      <c r="F18" s="429"/>
      <c r="G18" s="429"/>
      <c r="H18" s="429"/>
      <c r="I18" s="429"/>
      <c r="J18" s="429"/>
      <c r="K18" s="429"/>
      <c r="L18" s="429"/>
      <c r="M18" s="429"/>
      <c r="N18" s="429"/>
      <c r="O18" s="429"/>
      <c r="P18" s="429"/>
      <c r="Q18" s="429"/>
      <c r="R18" s="429"/>
      <c r="S18" s="429"/>
      <c r="T18" s="429"/>
      <c r="U18" s="429"/>
      <c r="V18" s="429"/>
      <c r="W18" s="429"/>
      <c r="X18" s="429"/>
      <c r="Y18" s="429"/>
      <c r="Z18" s="429"/>
      <c r="AA18" s="481"/>
      <c r="AB18" s="481"/>
      <c r="AC18" s="481"/>
      <c r="AD18" s="481"/>
      <c r="AE18" s="481"/>
    </row>
    <row r="19" spans="2:33" s="429" customFormat="1" ht="18.649999999999999" customHeight="1">
      <c r="C19" s="481"/>
      <c r="D19" s="481"/>
      <c r="E19" s="481"/>
      <c r="F19" s="481"/>
      <c r="G19" s="481"/>
      <c r="AA19" s="481"/>
      <c r="AB19" s="481"/>
      <c r="AC19" s="481"/>
      <c r="AD19" s="481"/>
      <c r="AE19" s="481"/>
      <c r="AF19" s="381"/>
      <c r="AG19" s="381"/>
    </row>
    <row r="20" spans="2:33" s="429" customFormat="1" ht="22">
      <c r="C20" s="481"/>
      <c r="D20" s="481"/>
      <c r="E20" s="481"/>
      <c r="F20" s="481"/>
      <c r="G20" s="481"/>
      <c r="AA20" s="483">
        <v>44686</v>
      </c>
      <c r="AB20" s="483"/>
      <c r="AC20" s="483"/>
      <c r="AD20" s="483"/>
      <c r="AE20" s="483"/>
      <c r="AF20" s="386"/>
      <c r="AG20" s="386"/>
    </row>
    <row r="21" spans="2:33" s="429" customFormat="1" ht="22">
      <c r="B21" s="429" t="s">
        <v>31</v>
      </c>
      <c r="C21" s="495" t="s">
        <v>57</v>
      </c>
      <c r="D21" s="481"/>
      <c r="E21" s="481"/>
      <c r="F21" s="481"/>
      <c r="G21" s="481"/>
      <c r="AA21" s="481" t="s">
        <v>35</v>
      </c>
      <c r="AB21" s="481"/>
      <c r="AC21" s="481"/>
      <c r="AD21" s="481"/>
      <c r="AE21" s="481"/>
      <c r="AF21" s="381"/>
      <c r="AG21" s="381"/>
    </row>
    <row r="22" spans="2:33" s="430" customFormat="1" ht="22">
      <c r="B22" s="430" t="s">
        <v>13</v>
      </c>
      <c r="C22" s="482"/>
      <c r="D22" s="482"/>
      <c r="E22" s="482"/>
      <c r="F22" s="482"/>
      <c r="G22" s="482"/>
      <c r="AA22" s="482" t="s">
        <v>7</v>
      </c>
      <c r="AB22" s="482"/>
      <c r="AC22" s="482"/>
      <c r="AD22" s="482"/>
      <c r="AE22" s="482"/>
      <c r="AF22" s="387"/>
      <c r="AG22" s="387"/>
    </row>
    <row r="23" spans="2:33" s="429" customFormat="1" ht="22">
      <c r="AC23" s="481"/>
      <c r="AD23" s="481"/>
      <c r="AE23" s="481"/>
      <c r="AF23" s="481"/>
      <c r="AG23" s="481"/>
    </row>
    <row r="24" spans="2:33" s="429" customFormat="1" ht="22">
      <c r="C24" s="429" t="s">
        <v>36</v>
      </c>
      <c r="AC24" s="483"/>
      <c r="AD24" s="483"/>
      <c r="AE24" s="483"/>
      <c r="AF24" s="483"/>
      <c r="AG24" s="483"/>
    </row>
    <row r="25" spans="2:33" ht="19.5">
      <c r="AC25" s="479"/>
      <c r="AD25" s="479"/>
      <c r="AE25" s="479"/>
      <c r="AF25" s="479"/>
      <c r="AG25" s="479"/>
    </row>
    <row r="26" spans="2:33" ht="19.5">
      <c r="AC26" s="480"/>
      <c r="AD26" s="480"/>
      <c r="AE26" s="480"/>
      <c r="AF26" s="480"/>
      <c r="AG26" s="480"/>
    </row>
  </sheetData>
  <mergeCells count="22">
    <mergeCell ref="AC25:AG25"/>
    <mergeCell ref="AC26:AG26"/>
    <mergeCell ref="C21:G21"/>
    <mergeCell ref="AA21:AE21"/>
    <mergeCell ref="C22:G22"/>
    <mergeCell ref="AA22:AE22"/>
    <mergeCell ref="AC23:AG23"/>
    <mergeCell ref="AC24:AG24"/>
    <mergeCell ref="AP1:AS1"/>
    <mergeCell ref="A15:B15"/>
    <mergeCell ref="C16:G16"/>
    <mergeCell ref="I16:M16"/>
    <mergeCell ref="C20:G20"/>
    <mergeCell ref="AA20:AE20"/>
    <mergeCell ref="A1:AG1"/>
    <mergeCell ref="AH1:AK1"/>
    <mergeCell ref="AL1:AO1"/>
    <mergeCell ref="C17:I17"/>
    <mergeCell ref="AA17:AE17"/>
    <mergeCell ref="AA18:AE18"/>
    <mergeCell ref="C19:G19"/>
    <mergeCell ref="AA19:AE19"/>
  </mergeCells>
  <hyperlinks>
    <hyperlink ref="C21" r:id="rId1"/>
  </hyperlinks>
  <pageMargins left="0.33854166666666669" right="0.25" top="0.33854166666666669" bottom="0.23020833333333332" header="0.3" footer="0.3"/>
  <pageSetup paperSize="9" scale="65" orientation="landscape" horizontalDpi="0" verticalDpi="0" r:id="rId2"/>
  <colBreaks count="1" manualBreakCount="1">
    <brk id="3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11</vt:i4>
      </vt:variant>
      <vt:variant>
        <vt:lpstr>Adlandırılmış Aralıklar</vt:lpstr>
      </vt:variant>
      <vt:variant>
        <vt:i4>9</vt:i4>
      </vt:variant>
    </vt:vector>
  </HeadingPairs>
  <TitlesOfParts>
    <vt:vector size="20" baseType="lpstr">
      <vt:lpstr>EYLÜL</vt:lpstr>
      <vt:lpstr>EKİM</vt:lpstr>
      <vt:lpstr>KASIM</vt:lpstr>
      <vt:lpstr>ARALIK</vt:lpstr>
      <vt:lpstr>OCAK</vt:lpstr>
      <vt:lpstr>ŞUBAT</vt:lpstr>
      <vt:lpstr>MART</vt:lpstr>
      <vt:lpstr>NİSAN</vt:lpstr>
      <vt:lpstr>MAYIS</vt:lpstr>
      <vt:lpstr>HAZİRAN</vt:lpstr>
      <vt:lpstr>NOTLAR</vt:lpstr>
      <vt:lpstr>ARALIK!Yazdırma_Alanı</vt:lpstr>
      <vt:lpstr>EKİM!Yazdırma_Alanı</vt:lpstr>
      <vt:lpstr>HAZİRAN!Yazdırma_Alanı</vt:lpstr>
      <vt:lpstr>KASIM!Yazdırma_Alanı</vt:lpstr>
      <vt:lpstr>MART!Yazdırma_Alanı</vt:lpstr>
      <vt:lpstr>MAYIS!Yazdırma_Alanı</vt:lpstr>
      <vt:lpstr>NİSAN!Yazdırma_Alanı</vt:lpstr>
      <vt:lpstr>OCAK!Yazdırma_Alanı</vt:lpstr>
      <vt:lpstr>ŞUBAT!Yazdırma_Alanı</vt:lpstr>
    </vt:vector>
  </TitlesOfParts>
  <Company>SilentAll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sd</cp:lastModifiedBy>
  <cp:lastPrinted>2022-06-06T08:44:24Z</cp:lastPrinted>
  <dcterms:created xsi:type="dcterms:W3CDTF">2014-10-01T16:06:55Z</dcterms:created>
  <dcterms:modified xsi:type="dcterms:W3CDTF">2024-04-25T19:27:09Z</dcterms:modified>
</cp:coreProperties>
</file>