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codeName="BuÇalışmaKitabı" defaultThemeVersion="124226"/>
  <bookViews>
    <workbookView xWindow="0" yWindow="0" windowWidth="16815" windowHeight="7635"/>
  </bookViews>
  <sheets>
    <sheet name="BORDRO" sheetId="4" r:id="rId1"/>
  </sheets>
  <definedNames>
    <definedName name="_xlnm.Print_Area" localSheetId="0">BORDRO!$A$1:$V$43</definedName>
  </definedNames>
  <calcPr calcId="145621"/>
</workbook>
</file>

<file path=xl/calcChain.xml><?xml version="1.0" encoding="utf-8"?>
<calcChain xmlns="http://schemas.openxmlformats.org/spreadsheetml/2006/main">
  <c r="C11" i="4" l="1"/>
  <c r="Q32" i="4"/>
  <c r="G12" i="4"/>
  <c r="L12" i="4" s="1"/>
  <c r="G13" i="4"/>
  <c r="L13" i="4" s="1"/>
  <c r="G14" i="4"/>
  <c r="L14" i="4" s="1"/>
  <c r="G15" i="4"/>
  <c r="L15" i="4" s="1"/>
  <c r="G16" i="4"/>
  <c r="L16" i="4" s="1"/>
  <c r="G17" i="4"/>
  <c r="L17" i="4" s="1"/>
  <c r="G18" i="4"/>
  <c r="L18" i="4" s="1"/>
  <c r="G19" i="4"/>
  <c r="L19" i="4" s="1"/>
  <c r="G20" i="4"/>
  <c r="L20" i="4" s="1"/>
  <c r="G21" i="4"/>
  <c r="L21" i="4" s="1"/>
  <c r="G22" i="4"/>
  <c r="L22" i="4" s="1"/>
  <c r="G23" i="4"/>
  <c r="L23" i="4" s="1"/>
  <c r="G24" i="4"/>
  <c r="L24" i="4" s="1"/>
  <c r="G25" i="4"/>
  <c r="L25" i="4" s="1"/>
  <c r="G26" i="4"/>
  <c r="L26" i="4" s="1"/>
  <c r="G27" i="4"/>
  <c r="L27" i="4" s="1"/>
  <c r="G28" i="4"/>
  <c r="L28" i="4" s="1"/>
  <c r="G29" i="4"/>
  <c r="L29" i="4" s="1"/>
  <c r="G30" i="4"/>
  <c r="L30" i="4" s="1"/>
  <c r="G31" i="4"/>
  <c r="L31" i="4" s="1"/>
  <c r="G11" i="4"/>
  <c r="L11" i="4" s="1"/>
  <c r="J32" i="4"/>
  <c r="K32" i="4"/>
  <c r="C12" i="4"/>
  <c r="H12" i="4" s="1"/>
  <c r="C13" i="4"/>
  <c r="C14" i="4"/>
  <c r="M14" i="4" s="1"/>
  <c r="C15" i="4"/>
  <c r="C16" i="4"/>
  <c r="M16" i="4" s="1"/>
  <c r="C17" i="4"/>
  <c r="H17" i="4" s="1"/>
  <c r="C18" i="4"/>
  <c r="M18" i="4" s="1"/>
  <c r="C19" i="4"/>
  <c r="M19" i="4" s="1"/>
  <c r="C20" i="4"/>
  <c r="H20" i="4" s="1"/>
  <c r="C21" i="4"/>
  <c r="M21" i="4" s="1"/>
  <c r="C22" i="4"/>
  <c r="M22" i="4" s="1"/>
  <c r="C23" i="4"/>
  <c r="M23" i="4" s="1"/>
  <c r="C24" i="4"/>
  <c r="O24" i="4" s="1"/>
  <c r="P24" i="4" s="1"/>
  <c r="R24" i="4" s="1"/>
  <c r="S24" i="4" s="1"/>
  <c r="T24" i="4" s="1"/>
  <c r="U24" i="4" s="1"/>
  <c r="AA24" i="4" s="1"/>
  <c r="AB24" i="4" s="1"/>
  <c r="C25" i="4"/>
  <c r="H25" i="4" s="1"/>
  <c r="C26" i="4"/>
  <c r="M26" i="4" s="1"/>
  <c r="C27" i="4"/>
  <c r="O27" i="4" s="1"/>
  <c r="P27" i="4" s="1"/>
  <c r="C28" i="4"/>
  <c r="H28" i="4" s="1"/>
  <c r="C29" i="4"/>
  <c r="H29" i="4" s="1"/>
  <c r="C30" i="4"/>
  <c r="H30" i="4" s="1"/>
  <c r="C31" i="4"/>
  <c r="O31" i="4" s="1"/>
  <c r="P31" i="4" s="1"/>
  <c r="E32" i="4"/>
  <c r="S39" i="4"/>
  <c r="AE11" i="4"/>
  <c r="AE10" i="4"/>
  <c r="M15" i="4"/>
  <c r="M29" i="4"/>
  <c r="O29" i="4" l="1"/>
  <c r="P29" i="4" s="1"/>
  <c r="R29" i="4" s="1"/>
  <c r="S29" i="4" s="1"/>
  <c r="T29" i="4" s="1"/>
  <c r="U29" i="4" s="1"/>
  <c r="AA29" i="4" s="1"/>
  <c r="AB29" i="4" s="1"/>
  <c r="M24" i="4"/>
  <c r="O26" i="4"/>
  <c r="P26" i="4" s="1"/>
  <c r="R26" i="4" s="1"/>
  <c r="S26" i="4" s="1"/>
  <c r="T26" i="4" s="1"/>
  <c r="U26" i="4" s="1"/>
  <c r="AA26" i="4" s="1"/>
  <c r="AB26" i="4" s="1"/>
  <c r="O28" i="4"/>
  <c r="P28" i="4" s="1"/>
  <c r="R28" i="4" s="1"/>
  <c r="S28" i="4" s="1"/>
  <c r="T28" i="4" s="1"/>
  <c r="U28" i="4" s="1"/>
  <c r="AA28" i="4" s="1"/>
  <c r="AB28" i="4" s="1"/>
  <c r="H26" i="4"/>
  <c r="M25" i="4"/>
  <c r="H24" i="4"/>
  <c r="H23" i="4"/>
  <c r="O25" i="4"/>
  <c r="P25" i="4" s="1"/>
  <c r="R25" i="4" s="1"/>
  <c r="S25" i="4" s="1"/>
  <c r="T25" i="4" s="1"/>
  <c r="U25" i="4" s="1"/>
  <c r="AA25" i="4" s="1"/>
  <c r="AB25" i="4" s="1"/>
  <c r="H15" i="4"/>
  <c r="O15" i="4" s="1"/>
  <c r="P15" i="4" s="1"/>
  <c r="R15" i="4" s="1"/>
  <c r="S15" i="4" s="1"/>
  <c r="T15" i="4" s="1"/>
  <c r="U15" i="4" s="1"/>
  <c r="M30" i="4"/>
  <c r="H19" i="4"/>
  <c r="O19" i="4" s="1"/>
  <c r="P19" i="4" s="1"/>
  <c r="R19" i="4" s="1"/>
  <c r="S19" i="4" s="1"/>
  <c r="T19" i="4" s="1"/>
  <c r="U19" i="4" s="1"/>
  <c r="O30" i="4"/>
  <c r="P30" i="4" s="1"/>
  <c r="R30" i="4" s="1"/>
  <c r="S30" i="4" s="1"/>
  <c r="T30" i="4" s="1"/>
  <c r="U30" i="4" s="1"/>
  <c r="AA30" i="4" s="1"/>
  <c r="AB30" i="4" s="1"/>
  <c r="M27" i="4"/>
  <c r="H22" i="4"/>
  <c r="O22" i="4" s="1"/>
  <c r="P22" i="4" s="1"/>
  <c r="R22" i="4" s="1"/>
  <c r="S22" i="4" s="1"/>
  <c r="T22" i="4" s="1"/>
  <c r="U22" i="4" s="1"/>
  <c r="AA22" i="4" s="1"/>
  <c r="AB22" i="4" s="1"/>
  <c r="M20" i="4"/>
  <c r="O20" i="4" s="1"/>
  <c r="P20" i="4" s="1"/>
  <c r="H18" i="4"/>
  <c r="O18" i="4" s="1"/>
  <c r="P18" i="4" s="1"/>
  <c r="R18" i="4" s="1"/>
  <c r="S18" i="4" s="1"/>
  <c r="T18" i="4" s="1"/>
  <c r="O23" i="4"/>
  <c r="P23" i="4" s="1"/>
  <c r="R23" i="4" s="1"/>
  <c r="S23" i="4" s="1"/>
  <c r="T23" i="4" s="1"/>
  <c r="U23" i="4" s="1"/>
  <c r="AA23" i="4" s="1"/>
  <c r="AB23" i="4" s="1"/>
  <c r="H21" i="4"/>
  <c r="O21" i="4" s="1"/>
  <c r="P21" i="4" s="1"/>
  <c r="R21" i="4" s="1"/>
  <c r="S21" i="4" s="1"/>
  <c r="T21" i="4" s="1"/>
  <c r="U21" i="4" s="1"/>
  <c r="AA21" i="4" s="1"/>
  <c r="AB21" i="4" s="1"/>
  <c r="H16" i="4"/>
  <c r="O16" i="4" s="1"/>
  <c r="P16" i="4" s="1"/>
  <c r="R16" i="4" s="1"/>
  <c r="S16" i="4" s="1"/>
  <c r="T16" i="4" s="1"/>
  <c r="H27" i="4"/>
  <c r="M31" i="4"/>
  <c r="H13" i="4"/>
  <c r="H11" i="4"/>
  <c r="R31" i="4"/>
  <c r="S31" i="4" s="1"/>
  <c r="T31" i="4" s="1"/>
  <c r="U31" i="4" s="1"/>
  <c r="AA31" i="4" s="1"/>
  <c r="AB31" i="4" s="1"/>
  <c r="R27" i="4"/>
  <c r="S27" i="4" s="1"/>
  <c r="T27" i="4" s="1"/>
  <c r="U27" i="4" s="1"/>
  <c r="AA27" i="4" s="1"/>
  <c r="AB27" i="4" s="1"/>
  <c r="H31" i="4"/>
  <c r="M28" i="4"/>
  <c r="M13" i="4"/>
  <c r="M17" i="4"/>
  <c r="O17" i="4" s="1"/>
  <c r="P17" i="4" s="1"/>
  <c r="H14" i="4"/>
  <c r="O14" i="4" s="1"/>
  <c r="P14" i="4" s="1"/>
  <c r="L32" i="4"/>
  <c r="M11" i="4"/>
  <c r="C32" i="4"/>
  <c r="M12" i="4"/>
  <c r="R20" i="4" l="1"/>
  <c r="S20" i="4" s="1"/>
  <c r="T20" i="4" s="1"/>
  <c r="U20" i="4" s="1"/>
  <c r="U18" i="4"/>
  <c r="O13" i="4"/>
  <c r="P13" i="4" s="1"/>
  <c r="R13" i="4" s="1"/>
  <c r="S13" i="4" s="1"/>
  <c r="T13" i="4" s="1"/>
  <c r="U13" i="4" s="1"/>
  <c r="U16" i="4"/>
  <c r="O11" i="4"/>
  <c r="P11" i="4" s="1"/>
  <c r="R11" i="4" s="1"/>
  <c r="R17" i="4"/>
  <c r="S17" i="4" s="1"/>
  <c r="T17" i="4" s="1"/>
  <c r="U17" i="4" s="1"/>
  <c r="R14" i="4"/>
  <c r="S14" i="4" s="1"/>
  <c r="T14" i="4" s="1"/>
  <c r="U14" i="4" s="1"/>
  <c r="M32" i="4"/>
  <c r="O12" i="4"/>
  <c r="I1" i="4" l="1"/>
  <c r="P6" i="4"/>
  <c r="Z15" i="4" s="1"/>
  <c r="AA15" i="4" s="1"/>
  <c r="AB15" i="4" s="1"/>
  <c r="P12" i="4"/>
  <c r="O32" i="4"/>
  <c r="S11" i="4"/>
  <c r="Z31" i="4" l="1"/>
  <c r="Z22" i="4"/>
  <c r="Z23" i="4"/>
  <c r="Z26" i="4"/>
  <c r="Z27" i="4"/>
  <c r="Z16" i="4"/>
  <c r="AA16" i="4" s="1"/>
  <c r="AB16" i="4" s="1"/>
  <c r="Z14" i="4"/>
  <c r="AA14" i="4" s="1"/>
  <c r="AB14" i="4" s="1"/>
  <c r="Z20" i="4"/>
  <c r="AA20" i="4" s="1"/>
  <c r="AB20" i="4" s="1"/>
  <c r="Z24" i="4"/>
  <c r="Z18" i="4"/>
  <c r="AA18" i="4" s="1"/>
  <c r="AB18" i="4" s="1"/>
  <c r="Z17" i="4"/>
  <c r="AA17" i="4" s="1"/>
  <c r="AB17" i="4" s="1"/>
  <c r="Z28" i="4"/>
  <c r="Z21" i="4"/>
  <c r="Z19" i="4"/>
  <c r="AA19" i="4" s="1"/>
  <c r="AB19" i="4" s="1"/>
  <c r="Z25" i="4"/>
  <c r="Z13" i="4"/>
  <c r="AA13" i="4" s="1"/>
  <c r="AB13" i="4" s="1"/>
  <c r="Z29" i="4"/>
  <c r="Z30" i="4"/>
  <c r="R12" i="4"/>
  <c r="P32" i="4"/>
  <c r="T11" i="4"/>
  <c r="S12" i="4" l="1"/>
  <c r="R32" i="4"/>
  <c r="U11" i="4"/>
  <c r="T12" i="4" l="1"/>
  <c r="S32" i="4"/>
  <c r="Z11" i="4"/>
  <c r="AA11" i="4" s="1"/>
  <c r="U12" i="4" l="1"/>
  <c r="T32" i="4"/>
  <c r="AB11" i="4"/>
  <c r="Z12" i="4" l="1"/>
  <c r="AA12" i="4" s="1"/>
  <c r="AB12" i="4" s="1"/>
  <c r="U32" i="4"/>
  <c r="Z32" i="4" s="1"/>
  <c r="AA32" i="4" s="1"/>
  <c r="AA33" i="4" l="1"/>
  <c r="AB32" i="4"/>
  <c r="AB33" i="4" s="1"/>
</calcChain>
</file>

<file path=xl/sharedStrings.xml><?xml version="1.0" encoding="utf-8"?>
<sst xmlns="http://schemas.openxmlformats.org/spreadsheetml/2006/main" count="84" uniqueCount="54">
  <si>
    <t/>
  </si>
  <si>
    <t>Net Odenecek Ucret</t>
  </si>
  <si>
    <t>Damga Vergisi</t>
  </si>
  <si>
    <t>Kesinti Toplamı</t>
  </si>
  <si>
    <t>FAİZ ORANI</t>
  </si>
  <si>
    <t>ÖDENECEK TUTAR</t>
  </si>
  <si>
    <t>GENEL TOPLAM</t>
  </si>
  <si>
    <t>ÖDENECEK GENEL TOPLAM</t>
  </si>
  <si>
    <t>GEÇİKME GÜN TOPLAMI</t>
  </si>
  <si>
    <t>Ekders Yer.Geç.Gör. - Gece</t>
  </si>
  <si>
    <t>BİRİMİ</t>
  </si>
  <si>
    <t>BİNA SINAV KOM BAŞK.</t>
  </si>
  <si>
    <t>BİNA SINAV KOM ÜYESİ</t>
  </si>
  <si>
    <t>SALON BAŞKANI</t>
  </si>
  <si>
    <t>GÖZETMEN</t>
  </si>
  <si>
    <t>YARDIMCI GÖZETMEN</t>
  </si>
  <si>
    <t>YARDIMCI ENGELLİ GÖZETMEN</t>
  </si>
  <si>
    <t>MAAŞ KATSAYISI</t>
  </si>
  <si>
    <t>Gece Ek Ders</t>
  </si>
  <si>
    <t>Nöbet Ek Ders</t>
  </si>
  <si>
    <t>EYGG - Gündüz Ek Ders</t>
  </si>
  <si>
    <t>Egzersiz Ek Ders</t>
  </si>
  <si>
    <t>Takviye Kursu (gündüz) Ek Ders</t>
  </si>
  <si>
    <t>Takviye Kursu (gece) Ek Ders</t>
  </si>
  <si>
    <t>%25 Gunduz Ek Ders</t>
  </si>
  <si>
    <t>%25 Fazla Gece Ek Ders</t>
  </si>
  <si>
    <t>Gündüz Ek Ders</t>
  </si>
  <si>
    <t>FAİZ 
TUTARI</t>
  </si>
  <si>
    <t>ALDIĞI</t>
  </si>
  <si>
    <t>Saat</t>
  </si>
  <si>
    <t>KİŞİYE ÖDENEN EK DERS TARİHİ</t>
  </si>
  <si>
    <t>FAİZ HESAPLAMA</t>
  </si>
  <si>
    <t>ÖDEME TÜRÜ</t>
  </si>
  <si>
    <t>ALACAĞI</t>
  </si>
  <si>
    <t>Düzenleyen</t>
  </si>
  <si>
    <t>………………………………</t>
  </si>
  <si>
    <t>……………………………………..</t>
  </si>
  <si>
    <t>Onaylayan</t>
  </si>
  <si>
    <t>Not: Kazancın Gelir Vergisi Matrahına eklenmesi için Mutemetlik Birimine bilgi verin.</t>
  </si>
  <si>
    <t>AY/YIL      :</t>
  </si>
  <si>
    <t>ADI SOYADI</t>
  </si>
  <si>
    <t xml:space="preserve">GELİR VERGİSİ </t>
  </si>
  <si>
    <t>KİŞİ/KİŞİYE BORCU/ALACAĞI ÖDENECEĞİ TARİH</t>
  </si>
  <si>
    <t xml:space="preserve">Gelir Vergisi </t>
  </si>
  <si>
    <t>TOPLAMLAR</t>
  </si>
  <si>
    <t>T.C. NO</t>
  </si>
  <si>
    <t>ÜNVANI</t>
  </si>
  <si>
    <t>S.NO</t>
  </si>
  <si>
    <t>BRÜT HAK EDİŞ TUTARI</t>
  </si>
  <si>
    <t>Fark Brüt
Tutar</t>
  </si>
  <si>
    <t>SÜREGELEN YILLIK GELİR VERGİSİ TOPLAMI</t>
  </si>
  <si>
    <t>YÜKSEK LİSANS (%7) /DOKTORA (%20)</t>
  </si>
  <si>
    <t>EEEE</t>
  </si>
  <si>
    <t>DÖNEM BAŞLANGIÇ TARİHİ
Örnek:
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</si>
</sst>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.##0.00"/>
    <numFmt numFmtId="165" formatCode="0.000000"/>
    <numFmt numFmtId="166" formatCode="mmmm\ yyyy"/>
    <numFmt numFmtId="167" formatCode="0.0000000"/>
  </numFmts>
  <fonts count="26" x14ac:knownFonts="1">
    <font>
      <sz val="11"/>
      <color indexed="8"/>
      <name val="Calibri"/>
      <family val="2"/>
      <charset val="162"/>
    </font>
    <font>
      <sz val="8"/>
      <name val="Tahoma"/>
      <family val="2"/>
      <charset val="162"/>
    </font>
    <font>
      <b/>
      <sz val="7"/>
      <name val="Tahoma"/>
      <family val="2"/>
      <charset val="162"/>
    </font>
    <font>
      <b/>
      <sz val="8"/>
      <name val="Tahoma"/>
      <family val="2"/>
      <charset val="162"/>
    </font>
    <font>
      <sz val="10"/>
      <name val="Tahoma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  <charset val="162"/>
    </font>
    <font>
      <sz val="14"/>
      <color indexed="8"/>
      <name val="Calibri"/>
      <family val="2"/>
      <charset val="162"/>
    </font>
    <font>
      <b/>
      <sz val="9"/>
      <name val="Tahoma"/>
      <family val="2"/>
      <charset val="162"/>
    </font>
    <font>
      <b/>
      <sz val="12"/>
      <color indexed="8"/>
      <name val="Calibri"/>
      <family val="2"/>
      <charset val="162"/>
    </font>
    <font>
      <b/>
      <sz val="10"/>
      <color indexed="8"/>
      <name val="Times New Roman"/>
      <family val="1"/>
      <charset val="162"/>
    </font>
    <font>
      <b/>
      <sz val="8"/>
      <color indexed="8"/>
      <name val="Times New Roman"/>
      <family val="1"/>
      <charset val="162"/>
    </font>
    <font>
      <b/>
      <sz val="10"/>
      <name val="Tahoma"/>
      <family val="2"/>
      <charset val="162"/>
    </font>
    <font>
      <b/>
      <sz val="11"/>
      <color indexed="8"/>
      <name val="Calibri"/>
      <family val="2"/>
      <charset val="162"/>
    </font>
    <font>
      <b/>
      <sz val="14"/>
      <color indexed="8"/>
      <name val="Calibri"/>
      <family val="2"/>
      <charset val="162"/>
    </font>
    <font>
      <sz val="9"/>
      <name val="Tahoma"/>
      <family val="2"/>
      <charset val="162"/>
    </font>
    <font>
      <b/>
      <sz val="11"/>
      <name val="Tahoma"/>
      <family val="2"/>
      <charset val="162"/>
    </font>
    <font>
      <b/>
      <sz val="12"/>
      <name val="Tahoma"/>
      <family val="2"/>
      <charset val="162"/>
    </font>
    <font>
      <b/>
      <sz val="14"/>
      <name val="Tahoma"/>
      <family val="2"/>
      <charset val="162"/>
    </font>
    <font>
      <sz val="10"/>
      <color indexed="8"/>
      <name val="Calibri"/>
      <family val="2"/>
      <charset val="162"/>
    </font>
    <font>
      <sz val="11"/>
      <color theme="1"/>
      <name val="Calibri"/>
      <family val="2"/>
      <charset val="162"/>
      <scheme val="minor"/>
    </font>
    <font>
      <sz val="8"/>
      <color theme="1" tint="0.249977111117893"/>
      <name val="Tahoma"/>
      <family val="2"/>
      <charset val="162"/>
    </font>
    <font>
      <sz val="10"/>
      <color theme="1"/>
      <name val="Times New Roman"/>
      <family val="1"/>
      <charset val="162"/>
    </font>
    <font>
      <b/>
      <sz val="9"/>
      <color theme="1"/>
      <name val="Calibri"/>
      <family val="2"/>
      <charset val="162"/>
      <scheme val="minor"/>
    </font>
    <font>
      <b/>
      <sz val="10"/>
      <color theme="1"/>
      <name val="Calibri"/>
      <family val="2"/>
      <charset val="162"/>
      <scheme val="minor"/>
    </font>
    <font>
      <u/>
      <sz val="11"/>
      <color theme="10"/>
      <name val="Calibri"/>
      <family val="2"/>
      <charset val="162"/>
    </font>
  </fonts>
  <fills count="12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0" fillId="0" borderId="0"/>
    <xf numFmtId="0" fontId="5" fillId="0" borderId="0"/>
    <xf numFmtId="164" fontId="6" fillId="3" borderId="0"/>
    <xf numFmtId="0" fontId="6" fillId="4" borderId="0" applyNumberFormat="0" applyBorder="0" applyAlignment="0" applyProtection="0"/>
    <xf numFmtId="0" fontId="25" fillId="0" borderId="0" applyNumberFormat="0" applyFill="0" applyBorder="0" applyAlignment="0" applyProtection="0"/>
  </cellStyleXfs>
  <cellXfs count="198">
    <xf numFmtId="0" fontId="0" fillId="0" borderId="0" xfId="0"/>
    <xf numFmtId="0" fontId="0" fillId="0" borderId="0" xfId="0" applyProtection="1">
      <protection hidden="1"/>
    </xf>
    <xf numFmtId="0" fontId="12" fillId="0" borderId="0" xfId="0" applyFont="1" applyAlignment="1" applyProtection="1">
      <alignment vertical="center"/>
      <protection hidden="1"/>
    </xf>
    <xf numFmtId="0" fontId="12" fillId="0" borderId="0" xfId="0" applyFont="1" applyAlignment="1" applyProtection="1">
      <alignment horizontal="left" vertical="center"/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 vertical="center"/>
      <protection hidden="1"/>
    </xf>
    <xf numFmtId="0" fontId="3" fillId="0" borderId="3" xfId="0" applyFont="1" applyBorder="1" applyAlignment="1" applyProtection="1">
      <alignment vertical="center" wrapText="1"/>
      <protection hidden="1"/>
    </xf>
    <xf numFmtId="0" fontId="9" fillId="0" borderId="3" xfId="0" applyFont="1" applyBorder="1" applyAlignment="1" applyProtection="1">
      <alignment horizontal="center" vertical="center"/>
      <protection hidden="1"/>
    </xf>
    <xf numFmtId="14" fontId="14" fillId="0" borderId="4" xfId="0" applyNumberFormat="1" applyFont="1" applyBorder="1" applyAlignment="1" applyProtection="1">
      <alignment horizontal="center" vertical="center"/>
      <protection hidden="1"/>
    </xf>
    <xf numFmtId="14" fontId="14" fillId="0" borderId="5" xfId="0" applyNumberFormat="1" applyFont="1" applyBorder="1" applyAlignment="1" applyProtection="1">
      <alignment horizontal="right" vertical="center"/>
      <protection hidden="1"/>
    </xf>
    <xf numFmtId="165" fontId="13" fillId="0" borderId="5" xfId="0" applyNumberFormat="1" applyFont="1" applyBorder="1" applyAlignment="1" applyProtection="1">
      <alignment horizontal="center" vertical="center"/>
      <protection hidden="1"/>
    </xf>
    <xf numFmtId="14" fontId="14" fillId="5" borderId="4" xfId="0" applyNumberFormat="1" applyFont="1" applyFill="1" applyBorder="1" applyAlignment="1" applyProtection="1">
      <alignment horizontal="center" vertical="center"/>
      <protection hidden="1"/>
    </xf>
    <xf numFmtId="14" fontId="14" fillId="5" borderId="5" xfId="0" applyNumberFormat="1" applyFont="1" applyFill="1" applyBorder="1" applyAlignment="1" applyProtection="1">
      <alignment horizontal="right" vertical="center"/>
      <protection hidden="1"/>
    </xf>
    <xf numFmtId="165" fontId="13" fillId="5" borderId="5" xfId="0" applyNumberFormat="1" applyFont="1" applyFill="1" applyBorder="1" applyAlignment="1" applyProtection="1">
      <alignment horizontal="center" vertical="center"/>
      <protection hidden="1"/>
    </xf>
    <xf numFmtId="0" fontId="2" fillId="0" borderId="6" xfId="0" applyFont="1" applyBorder="1" applyAlignment="1" applyProtection="1">
      <alignment horizontal="left" vertical="center"/>
      <protection hidden="1"/>
    </xf>
    <xf numFmtId="0" fontId="7" fillId="0" borderId="3" xfId="0" applyFont="1" applyBorder="1" applyAlignment="1" applyProtection="1">
      <alignment vertical="top" shrinkToFit="1"/>
      <protection hidden="1"/>
    </xf>
    <xf numFmtId="0" fontId="0" fillId="0" borderId="3" xfId="0" applyFont="1" applyBorder="1" applyAlignment="1" applyProtection="1">
      <alignment horizontal="left" vertical="center"/>
      <protection hidden="1"/>
    </xf>
    <xf numFmtId="0" fontId="9" fillId="0" borderId="3" xfId="0" applyFont="1" applyFill="1" applyBorder="1" applyAlignment="1" applyProtection="1">
      <alignment horizontal="center" vertical="center"/>
      <protection hidden="1"/>
    </xf>
    <xf numFmtId="49" fontId="0" fillId="0" borderId="0" xfId="0" applyNumberFormat="1" applyAlignment="1" applyProtection="1">
      <alignment horizontal="center" vertical="center"/>
      <protection hidden="1"/>
    </xf>
    <xf numFmtId="0" fontId="0" fillId="0" borderId="0" xfId="0" applyNumberFormat="1" applyProtection="1">
      <protection hidden="1"/>
    </xf>
    <xf numFmtId="0" fontId="0" fillId="0" borderId="3" xfId="0" applyFont="1" applyFill="1" applyBorder="1" applyAlignment="1" applyProtection="1">
      <alignment horizontal="left" vertical="top" shrinkToFit="1"/>
      <protection hidden="1"/>
    </xf>
    <xf numFmtId="0" fontId="13" fillId="0" borderId="3" xfId="0" applyFont="1" applyFill="1" applyBorder="1" applyAlignment="1" applyProtection="1">
      <alignment horizontal="left" vertical="top" shrinkToFit="1"/>
      <protection hidden="1"/>
    </xf>
    <xf numFmtId="0" fontId="9" fillId="6" borderId="3" xfId="0" applyFont="1" applyFill="1" applyBorder="1" applyAlignment="1" applyProtection="1">
      <alignment horizontal="center" vertical="center"/>
      <protection hidden="1"/>
    </xf>
    <xf numFmtId="0" fontId="13" fillId="0" borderId="0" xfId="0" applyFont="1" applyProtection="1">
      <protection hidden="1"/>
    </xf>
    <xf numFmtId="0" fontId="13" fillId="0" borderId="0" xfId="0" applyFont="1" applyBorder="1" applyAlignment="1" applyProtection="1">
      <alignment horizontal="center" vertical="center"/>
      <protection hidden="1"/>
    </xf>
    <xf numFmtId="4" fontId="13" fillId="0" borderId="0" xfId="0" applyNumberFormat="1" applyFont="1" applyBorder="1" applyProtection="1">
      <protection hidden="1"/>
    </xf>
    <xf numFmtId="14" fontId="12" fillId="0" borderId="0" xfId="0" applyNumberFormat="1" applyFont="1" applyBorder="1" applyAlignment="1" applyProtection="1">
      <alignment horizontal="center"/>
      <protection hidden="1"/>
    </xf>
    <xf numFmtId="2" fontId="12" fillId="0" borderId="0" xfId="0" applyNumberFormat="1" applyFont="1" applyBorder="1" applyAlignment="1" applyProtection="1">
      <protection hidden="1"/>
    </xf>
    <xf numFmtId="0" fontId="3" fillId="0" borderId="0" xfId="0" applyFont="1" applyBorder="1" applyProtection="1">
      <protection hidden="1"/>
    </xf>
    <xf numFmtId="14" fontId="4" fillId="7" borderId="7" xfId="0" applyNumberFormat="1" applyFont="1" applyFill="1" applyBorder="1" applyProtection="1">
      <protection locked="0"/>
    </xf>
    <xf numFmtId="14" fontId="4" fillId="7" borderId="8" xfId="0" applyNumberFormat="1" applyFont="1" applyFill="1" applyBorder="1" applyProtection="1">
      <protection locked="0"/>
    </xf>
    <xf numFmtId="0" fontId="21" fillId="8" borderId="3" xfId="0" applyFont="1" applyFill="1" applyBorder="1" applyAlignment="1" applyProtection="1">
      <alignment horizontal="center"/>
      <protection hidden="1"/>
    </xf>
    <xf numFmtId="1" fontId="1" fillId="8" borderId="3" xfId="0" applyNumberFormat="1" applyFont="1" applyFill="1" applyBorder="1" applyAlignment="1" applyProtection="1">
      <alignment horizontal="center"/>
      <protection hidden="1"/>
    </xf>
    <xf numFmtId="2" fontId="1" fillId="8" borderId="3" xfId="0" applyNumberFormat="1" applyFont="1" applyFill="1" applyBorder="1" applyAlignment="1" applyProtection="1">
      <alignment horizontal="center"/>
      <protection hidden="1"/>
    </xf>
    <xf numFmtId="0" fontId="12" fillId="0" borderId="0" xfId="0" applyFont="1" applyAlignment="1" applyProtection="1">
      <alignment horizontal="center" vertical="center"/>
      <protection hidden="1"/>
    </xf>
    <xf numFmtId="0" fontId="0" fillId="0" borderId="0" xfId="0" applyAlignment="1" applyProtection="1">
      <alignment horizontal="center"/>
      <protection hidden="1"/>
    </xf>
    <xf numFmtId="14" fontId="1" fillId="0" borderId="0" xfId="0" applyNumberFormat="1" applyFont="1" applyAlignment="1" applyProtection="1">
      <alignment horizontal="center" vertical="center"/>
      <protection hidden="1"/>
    </xf>
    <xf numFmtId="14" fontId="14" fillId="6" borderId="4" xfId="0" applyNumberFormat="1" applyFont="1" applyFill="1" applyBorder="1" applyAlignment="1" applyProtection="1">
      <alignment horizontal="center" vertical="center"/>
      <protection hidden="1"/>
    </xf>
    <xf numFmtId="14" fontId="14" fillId="6" borderId="5" xfId="0" applyNumberFormat="1" applyFont="1" applyFill="1" applyBorder="1" applyAlignment="1" applyProtection="1">
      <alignment horizontal="right" vertical="center"/>
      <protection hidden="1"/>
    </xf>
    <xf numFmtId="165" fontId="13" fillId="6" borderId="5" xfId="0" applyNumberFormat="1" applyFont="1" applyFill="1" applyBorder="1" applyAlignment="1" applyProtection="1">
      <alignment horizontal="center" vertical="center"/>
      <protection hidden="1"/>
    </xf>
    <xf numFmtId="14" fontId="0" fillId="0" borderId="0" xfId="0" applyNumberFormat="1" applyProtection="1">
      <protection hidden="1"/>
    </xf>
    <xf numFmtId="3" fontId="9" fillId="4" borderId="2" xfId="4" applyNumberFormat="1" applyFont="1" applyBorder="1" applyAlignment="1" applyProtection="1">
      <alignment horizontal="center" vertical="center"/>
      <protection hidden="1"/>
    </xf>
    <xf numFmtId="3" fontId="9" fillId="4" borderId="16" xfId="4" applyNumberFormat="1" applyFont="1" applyBorder="1" applyAlignment="1" applyProtection="1">
      <alignment horizontal="center" vertical="center"/>
      <protection hidden="1"/>
    </xf>
    <xf numFmtId="3" fontId="9" fillId="4" borderId="18" xfId="4" applyNumberFormat="1" applyFont="1" applyBorder="1" applyAlignment="1" applyProtection="1">
      <alignment horizontal="center" vertical="center"/>
      <protection hidden="1"/>
    </xf>
    <xf numFmtId="0" fontId="9" fillId="9" borderId="17" xfId="0" applyFont="1" applyFill="1" applyBorder="1" applyAlignment="1" applyProtection="1">
      <alignment horizontal="center" vertical="center"/>
      <protection hidden="1"/>
    </xf>
    <xf numFmtId="9" fontId="0" fillId="0" borderId="2" xfId="0" applyNumberFormat="1" applyBorder="1" applyAlignment="1" applyProtection="1">
      <alignment horizontal="center" vertical="center"/>
      <protection hidden="1"/>
    </xf>
    <xf numFmtId="9" fontId="0" fillId="0" borderId="16" xfId="0" applyNumberFormat="1" applyBorder="1" applyAlignment="1" applyProtection="1">
      <alignment horizontal="center" vertical="center"/>
      <protection hidden="1"/>
    </xf>
    <xf numFmtId="9" fontId="0" fillId="0" borderId="18" xfId="0" applyNumberFormat="1" applyBorder="1" applyAlignment="1" applyProtection="1">
      <alignment horizontal="center" vertical="center"/>
      <protection hidden="1"/>
    </xf>
    <xf numFmtId="4" fontId="3" fillId="11" borderId="23" xfId="0" applyNumberFormat="1" applyFont="1" applyFill="1" applyBorder="1" applyAlignment="1" applyProtection="1">
      <alignment horizontal="center"/>
      <protection hidden="1"/>
    </xf>
    <xf numFmtId="2" fontId="12" fillId="11" borderId="9" xfId="0" applyNumberFormat="1" applyFont="1" applyFill="1" applyBorder="1" applyAlignment="1" applyProtection="1">
      <alignment horizontal="center" vertical="center"/>
      <protection hidden="1"/>
    </xf>
    <xf numFmtId="4" fontId="3" fillId="8" borderId="0" xfId="0" applyNumberFormat="1" applyFont="1" applyFill="1" applyBorder="1" applyAlignment="1" applyProtection="1">
      <alignment horizontal="center" vertical="center" shrinkToFit="1"/>
      <protection hidden="1"/>
    </xf>
    <xf numFmtId="166" fontId="9" fillId="0" borderId="0" xfId="0" applyNumberFormat="1" applyFont="1" applyAlignment="1" applyProtection="1">
      <alignment horizontal="center" vertical="center"/>
      <protection hidden="1"/>
    </xf>
    <xf numFmtId="4" fontId="13" fillId="10" borderId="9" xfId="0" applyNumberFormat="1" applyFont="1" applyFill="1" applyBorder="1" applyAlignment="1" applyProtection="1">
      <alignment horizontal="center" vertical="center"/>
      <protection hidden="1"/>
    </xf>
    <xf numFmtId="4" fontId="13" fillId="10" borderId="24" xfId="0" applyNumberFormat="1" applyFont="1" applyFill="1" applyBorder="1" applyAlignment="1" applyProtection="1">
      <protection hidden="1"/>
    </xf>
    <xf numFmtId="2" fontId="12" fillId="0" borderId="17" xfId="0" applyNumberFormat="1" applyFont="1" applyBorder="1" applyAlignment="1" applyProtection="1">
      <alignment horizontal="center" vertical="center"/>
      <protection hidden="1"/>
    </xf>
    <xf numFmtId="0" fontId="16" fillId="8" borderId="3" xfId="0" applyFont="1" applyFill="1" applyBorder="1" applyAlignment="1" applyProtection="1">
      <alignment vertical="center"/>
      <protection hidden="1"/>
    </xf>
    <xf numFmtId="0" fontId="16" fillId="8" borderId="0" xfId="0" applyFont="1" applyFill="1" applyBorder="1" applyAlignment="1" applyProtection="1">
      <alignment vertical="center"/>
      <protection hidden="1"/>
    </xf>
    <xf numFmtId="0" fontId="17" fillId="8" borderId="29" xfId="0" applyFont="1" applyFill="1" applyBorder="1" applyAlignment="1" applyProtection="1">
      <alignment horizontal="left" vertical="center"/>
      <protection locked="0"/>
    </xf>
    <xf numFmtId="14" fontId="12" fillId="7" borderId="7" xfId="0" applyNumberFormat="1" applyFont="1" applyFill="1" applyBorder="1" applyAlignment="1" applyProtection="1">
      <alignment horizontal="center" vertical="center"/>
      <protection locked="0"/>
    </xf>
    <xf numFmtId="14" fontId="12" fillId="7" borderId="8" xfId="0" applyNumberFormat="1" applyFont="1" applyFill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hidden="1"/>
    </xf>
    <xf numFmtId="4" fontId="4" fillId="8" borderId="30" xfId="0" applyNumberFormat="1" applyFont="1" applyFill="1" applyBorder="1" applyAlignment="1" applyProtection="1">
      <alignment horizontal="center" vertical="center" shrinkToFit="1"/>
      <protection locked="0"/>
    </xf>
    <xf numFmtId="4" fontId="4" fillId="8" borderId="30" xfId="0" applyNumberFormat="1" applyFont="1" applyFill="1" applyBorder="1" applyAlignment="1" applyProtection="1">
      <alignment horizontal="center" vertical="center" shrinkToFit="1"/>
      <protection hidden="1"/>
    </xf>
    <xf numFmtId="4" fontId="4" fillId="8" borderId="31" xfId="0" applyNumberFormat="1" applyFont="1" applyFill="1" applyBorder="1" applyAlignment="1" applyProtection="1">
      <alignment horizontal="center" vertical="center" shrinkToFit="1"/>
      <protection hidden="1"/>
    </xf>
    <xf numFmtId="4" fontId="12" fillId="8" borderId="30" xfId="0" applyNumberFormat="1" applyFont="1" applyFill="1" applyBorder="1" applyAlignment="1" applyProtection="1">
      <alignment horizontal="center" vertical="center" shrinkToFit="1"/>
      <protection hidden="1"/>
    </xf>
    <xf numFmtId="4" fontId="4" fillId="8" borderId="32" xfId="0" applyNumberFormat="1" applyFont="1" applyFill="1" applyBorder="1" applyAlignment="1" applyProtection="1">
      <alignment horizontal="center" vertical="center" shrinkToFit="1"/>
      <protection locked="0"/>
    </xf>
    <xf numFmtId="166" fontId="9" fillId="0" borderId="0" xfId="0" applyNumberFormat="1" applyFont="1" applyAlignment="1" applyProtection="1">
      <alignment vertical="center"/>
      <protection hidden="1"/>
    </xf>
    <xf numFmtId="166" fontId="9" fillId="0" borderId="13" xfId="0" applyNumberFormat="1" applyFont="1" applyBorder="1" applyAlignment="1" applyProtection="1">
      <alignment vertical="center"/>
      <protection hidden="1"/>
    </xf>
    <xf numFmtId="165" fontId="4" fillId="8" borderId="35" xfId="0" applyNumberFormat="1" applyFont="1" applyFill="1" applyBorder="1" applyAlignment="1" applyProtection="1">
      <alignment horizontal="center" vertical="center"/>
      <protection hidden="1"/>
    </xf>
    <xf numFmtId="3" fontId="16" fillId="5" borderId="5" xfId="0" applyNumberFormat="1" applyFont="1" applyFill="1" applyBorder="1" applyAlignment="1" applyProtection="1">
      <alignment horizontal="center" vertical="center" shrinkToFit="1"/>
      <protection locked="0"/>
    </xf>
    <xf numFmtId="3" fontId="16" fillId="5" borderId="36" xfId="0" applyNumberFormat="1" applyFont="1" applyFill="1" applyBorder="1" applyAlignment="1" applyProtection="1">
      <alignment horizontal="center" vertical="center" shrinkToFit="1"/>
      <protection locked="0"/>
    </xf>
    <xf numFmtId="165" fontId="4" fillId="8" borderId="37" xfId="0" applyNumberFormat="1" applyFont="1" applyFill="1" applyBorder="1" applyAlignment="1" applyProtection="1">
      <alignment horizontal="center" vertical="center"/>
      <protection hidden="1"/>
    </xf>
    <xf numFmtId="3" fontId="16" fillId="5" borderId="38" xfId="0" applyNumberFormat="1" applyFont="1" applyFill="1" applyBorder="1" applyAlignment="1" applyProtection="1">
      <alignment horizontal="center" vertical="center" shrinkToFit="1"/>
      <protection locked="0"/>
    </xf>
    <xf numFmtId="0" fontId="0" fillId="5" borderId="39" xfId="0" applyFont="1" applyFill="1" applyBorder="1" applyAlignment="1" applyProtection="1">
      <alignment horizontal="center" vertical="center" shrinkToFit="1"/>
      <protection locked="0"/>
    </xf>
    <xf numFmtId="4" fontId="13" fillId="10" borderId="24" xfId="0" applyNumberFormat="1" applyFont="1" applyFill="1" applyBorder="1" applyAlignment="1" applyProtection="1">
      <alignment horizontal="center" vertical="center"/>
      <protection hidden="1"/>
    </xf>
    <xf numFmtId="0" fontId="13" fillId="0" borderId="40" xfId="0" applyFont="1" applyBorder="1" applyAlignment="1" applyProtection="1">
      <alignment horizontal="center" vertical="center"/>
      <protection hidden="1"/>
    </xf>
    <xf numFmtId="3" fontId="13" fillId="0" borderId="41" xfId="0" applyNumberFormat="1" applyFont="1" applyBorder="1" applyAlignment="1" applyProtection="1">
      <alignment horizontal="center" vertical="center"/>
      <protection hidden="1"/>
    </xf>
    <xf numFmtId="0" fontId="0" fillId="7" borderId="41" xfId="0" applyFont="1" applyFill="1" applyBorder="1" applyProtection="1">
      <protection hidden="1"/>
    </xf>
    <xf numFmtId="0" fontId="0" fillId="7" borderId="42" xfId="0" applyFont="1" applyFill="1" applyBorder="1" applyProtection="1">
      <protection hidden="1"/>
    </xf>
    <xf numFmtId="2" fontId="15" fillId="7" borderId="43" xfId="0" applyNumberFormat="1" applyFont="1" applyFill="1" applyBorder="1" applyAlignment="1" applyProtection="1">
      <alignment horizontal="center" vertical="center"/>
      <protection locked="0"/>
    </xf>
    <xf numFmtId="0" fontId="0" fillId="7" borderId="44" xfId="0" applyFont="1" applyFill="1" applyBorder="1" applyProtection="1">
      <protection hidden="1"/>
    </xf>
    <xf numFmtId="2" fontId="15" fillId="7" borderId="45" xfId="0" applyNumberFormat="1" applyFont="1" applyFill="1" applyBorder="1" applyAlignment="1" applyProtection="1">
      <alignment horizontal="center" vertical="center"/>
      <protection locked="0"/>
    </xf>
    <xf numFmtId="10" fontId="15" fillId="5" borderId="36" xfId="0" applyNumberFormat="1" applyFont="1" applyFill="1" applyBorder="1" applyAlignment="1" applyProtection="1">
      <alignment horizontal="center" vertical="center"/>
      <protection locked="0"/>
    </xf>
    <xf numFmtId="2" fontId="15" fillId="7" borderId="46" xfId="0" applyNumberFormat="1" applyFont="1" applyFill="1" applyBorder="1" applyAlignment="1" applyProtection="1">
      <alignment horizontal="center" vertical="center"/>
      <protection locked="0"/>
    </xf>
    <xf numFmtId="10" fontId="15" fillId="5" borderId="47" xfId="0" applyNumberFormat="1" applyFont="1" applyFill="1" applyBorder="1" applyAlignment="1" applyProtection="1">
      <alignment horizontal="center" vertical="center"/>
      <protection locked="0"/>
    </xf>
    <xf numFmtId="0" fontId="0" fillId="5" borderId="48" xfId="0" applyFont="1" applyFill="1" applyBorder="1" applyAlignment="1" applyProtection="1">
      <alignment horizontal="center" vertical="center" shrinkToFit="1"/>
      <protection locked="0"/>
    </xf>
    <xf numFmtId="2" fontId="15" fillId="7" borderId="49" xfId="0" applyNumberFormat="1" applyFont="1" applyFill="1" applyBorder="1" applyAlignment="1" applyProtection="1">
      <alignment horizontal="center" vertical="center"/>
      <protection locked="0"/>
    </xf>
    <xf numFmtId="2" fontId="15" fillId="7" borderId="0" xfId="0" applyNumberFormat="1" applyFont="1" applyFill="1" applyBorder="1" applyAlignment="1" applyProtection="1">
      <alignment horizontal="center" vertical="center"/>
      <protection locked="0"/>
    </xf>
    <xf numFmtId="2" fontId="15" fillId="7" borderId="50" xfId="0" applyNumberFormat="1" applyFont="1" applyFill="1" applyBorder="1" applyAlignment="1" applyProtection="1">
      <alignment horizontal="center" vertical="center"/>
      <protection locked="0"/>
    </xf>
    <xf numFmtId="2" fontId="6" fillId="8" borderId="17" xfId="4" applyNumberFormat="1" applyFill="1" applyBorder="1" applyAlignment="1" applyProtection="1">
      <alignment horizontal="center" vertical="center" shrinkToFit="1"/>
      <protection locked="0"/>
    </xf>
    <xf numFmtId="14" fontId="13" fillId="5" borderId="11" xfId="0" applyNumberFormat="1" applyFont="1" applyFill="1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 vertical="center"/>
      <protection hidden="1"/>
    </xf>
    <xf numFmtId="4" fontId="4" fillId="8" borderId="51" xfId="0" applyNumberFormat="1" applyFont="1" applyFill="1" applyBorder="1" applyAlignment="1" applyProtection="1">
      <alignment horizontal="center" vertical="center" shrinkToFit="1"/>
      <protection hidden="1"/>
    </xf>
    <xf numFmtId="4" fontId="12" fillId="8" borderId="52" xfId="0" applyNumberFormat="1" applyFont="1" applyFill="1" applyBorder="1" applyAlignment="1" applyProtection="1">
      <alignment horizontal="center" vertical="center" shrinkToFit="1"/>
      <protection hidden="1"/>
    </xf>
    <xf numFmtId="4" fontId="4" fillId="8" borderId="12" xfId="0" applyNumberFormat="1" applyFont="1" applyFill="1" applyBorder="1" applyAlignment="1" applyProtection="1">
      <alignment horizontal="center" vertical="center" shrinkToFit="1"/>
      <protection hidden="1"/>
    </xf>
    <xf numFmtId="4" fontId="4" fillId="8" borderId="26" xfId="0" applyNumberFormat="1" applyFont="1" applyFill="1" applyBorder="1" applyAlignment="1" applyProtection="1">
      <alignment horizontal="center" vertical="center" shrinkToFit="1"/>
      <protection hidden="1"/>
    </xf>
    <xf numFmtId="4" fontId="12" fillId="8" borderId="22" xfId="0" applyNumberFormat="1" applyFont="1" applyFill="1" applyBorder="1" applyAlignment="1" applyProtection="1">
      <alignment horizontal="center" vertical="center" shrinkToFit="1"/>
      <protection hidden="1"/>
    </xf>
    <xf numFmtId="2" fontId="22" fillId="8" borderId="3" xfId="0" applyNumberFormat="1" applyFont="1" applyFill="1" applyBorder="1" applyAlignment="1">
      <alignment horizontal="center" vertical="center"/>
    </xf>
    <xf numFmtId="0" fontId="17" fillId="0" borderId="3" xfId="0" applyFont="1" applyBorder="1" applyAlignment="1" applyProtection="1">
      <alignment vertical="center"/>
      <protection hidden="1"/>
    </xf>
    <xf numFmtId="167" fontId="13" fillId="0" borderId="5" xfId="0" applyNumberFormat="1" applyFont="1" applyBorder="1" applyAlignment="1" applyProtection="1">
      <alignment horizontal="center" vertical="center"/>
      <protection hidden="1"/>
    </xf>
    <xf numFmtId="167" fontId="4" fillId="8" borderId="35" xfId="0" applyNumberFormat="1" applyFont="1" applyFill="1" applyBorder="1" applyAlignment="1" applyProtection="1">
      <alignment horizontal="center" vertical="center"/>
      <protection hidden="1"/>
    </xf>
    <xf numFmtId="0" fontId="25" fillId="0" borderId="0" xfId="5" applyProtection="1">
      <protection hidden="1"/>
    </xf>
    <xf numFmtId="0" fontId="17" fillId="8" borderId="29" xfId="0" applyFont="1" applyFill="1" applyBorder="1" applyAlignment="1" applyProtection="1">
      <alignment horizontal="center" vertical="center"/>
      <protection locked="0"/>
    </xf>
    <xf numFmtId="0" fontId="17" fillId="8" borderId="76" xfId="0" applyFont="1" applyFill="1" applyBorder="1" applyAlignment="1" applyProtection="1">
      <alignment horizontal="center" vertical="center"/>
      <protection locked="0"/>
    </xf>
    <xf numFmtId="0" fontId="17" fillId="8" borderId="19" xfId="0" applyFont="1" applyFill="1" applyBorder="1" applyAlignment="1" applyProtection="1">
      <alignment horizontal="center" vertical="center"/>
      <protection locked="0"/>
    </xf>
    <xf numFmtId="0" fontId="12" fillId="8" borderId="68" xfId="0" applyFont="1" applyFill="1" applyBorder="1" applyAlignment="1" applyProtection="1">
      <alignment horizontal="center" vertical="top" wrapText="1"/>
      <protection hidden="1"/>
    </xf>
    <xf numFmtId="0" fontId="12" fillId="8" borderId="69" xfId="0" applyFont="1" applyFill="1" applyBorder="1" applyAlignment="1" applyProtection="1">
      <alignment horizontal="center" vertical="top" wrapText="1"/>
      <protection hidden="1"/>
    </xf>
    <xf numFmtId="0" fontId="12" fillId="8" borderId="71" xfId="0" applyFont="1" applyFill="1" applyBorder="1" applyAlignment="1" applyProtection="1">
      <alignment horizontal="center" vertical="center" wrapText="1"/>
      <protection hidden="1"/>
    </xf>
    <xf numFmtId="0" fontId="12" fillId="8" borderId="72" xfId="0" applyFont="1" applyFill="1" applyBorder="1" applyAlignment="1" applyProtection="1">
      <alignment horizontal="center" vertical="center" wrapText="1"/>
      <protection hidden="1"/>
    </xf>
    <xf numFmtId="0" fontId="19" fillId="8" borderId="72" xfId="0" applyFont="1" applyFill="1" applyBorder="1" applyAlignment="1" applyProtection="1">
      <alignment horizontal="center" vertical="center" wrapText="1"/>
      <protection hidden="1"/>
    </xf>
    <xf numFmtId="0" fontId="19" fillId="8" borderId="73" xfId="0" applyFont="1" applyFill="1" applyBorder="1" applyAlignment="1" applyProtection="1">
      <alignment horizontal="center" vertical="center" wrapText="1"/>
      <protection hidden="1"/>
    </xf>
    <xf numFmtId="0" fontId="12" fillId="8" borderId="33" xfId="0" applyFont="1" applyFill="1" applyBorder="1" applyAlignment="1" applyProtection="1">
      <alignment horizontal="center" vertical="center" wrapText="1"/>
      <protection hidden="1"/>
    </xf>
    <xf numFmtId="0" fontId="12" fillId="8" borderId="14" xfId="0" applyFont="1" applyFill="1" applyBorder="1" applyAlignment="1" applyProtection="1">
      <alignment horizontal="center" vertical="center" wrapText="1"/>
      <protection hidden="1"/>
    </xf>
    <xf numFmtId="0" fontId="19" fillId="8" borderId="14" xfId="0" applyFont="1" applyFill="1" applyBorder="1" applyAlignment="1" applyProtection="1">
      <alignment horizontal="center" vertical="center" wrapText="1"/>
      <protection hidden="1"/>
    </xf>
    <xf numFmtId="0" fontId="19" fillId="8" borderId="22" xfId="0" applyFont="1" applyFill="1" applyBorder="1" applyAlignment="1" applyProtection="1">
      <alignment horizontal="center" vertical="center" wrapText="1"/>
      <protection hidden="1"/>
    </xf>
    <xf numFmtId="0" fontId="2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4" fillId="2" borderId="15" xfId="0" applyNumberFormat="1" applyFont="1" applyFill="1" applyBorder="1" applyAlignment="1" applyProtection="1">
      <alignment horizontal="center" vertical="center" wrapText="1"/>
      <protection hidden="1"/>
    </xf>
    <xf numFmtId="0" fontId="24" fillId="2" borderId="18" xfId="0" applyNumberFormat="1" applyFont="1" applyFill="1" applyBorder="1" applyAlignment="1" applyProtection="1">
      <alignment horizontal="center" vertical="center" wrapText="1"/>
      <protection hidden="1"/>
    </xf>
    <xf numFmtId="0" fontId="17" fillId="8" borderId="1" xfId="0" applyFont="1" applyFill="1" applyBorder="1" applyAlignment="1" applyProtection="1">
      <alignment horizontal="center" vertical="center" wrapText="1"/>
      <protection hidden="1"/>
    </xf>
    <xf numFmtId="0" fontId="17" fillId="8" borderId="34" xfId="0" applyFont="1" applyFill="1" applyBorder="1" applyAlignment="1" applyProtection="1">
      <alignment horizontal="center" vertical="center" wrapText="1"/>
      <protection hidden="1"/>
    </xf>
    <xf numFmtId="0" fontId="17" fillId="8" borderId="33" xfId="0" applyFont="1" applyFill="1" applyBorder="1" applyAlignment="1" applyProtection="1">
      <alignment horizontal="center" vertical="center" wrapText="1"/>
      <protection hidden="1"/>
    </xf>
    <xf numFmtId="0" fontId="17" fillId="8" borderId="56" xfId="0" applyFont="1" applyFill="1" applyBorder="1" applyAlignment="1" applyProtection="1">
      <alignment horizontal="center" vertical="center" wrapText="1"/>
      <protection hidden="1"/>
    </xf>
    <xf numFmtId="0" fontId="17" fillId="8" borderId="0" xfId="0" applyFont="1" applyFill="1" applyBorder="1" applyAlignment="1" applyProtection="1">
      <alignment horizontal="center" vertical="center" wrapText="1"/>
      <protection hidden="1"/>
    </xf>
    <xf numFmtId="0" fontId="17" fillId="8" borderId="14" xfId="0" applyFont="1" applyFill="1" applyBorder="1" applyAlignment="1" applyProtection="1">
      <alignment horizontal="center" vertical="center" wrapText="1"/>
      <protection hidden="1"/>
    </xf>
    <xf numFmtId="0" fontId="17" fillId="8" borderId="20" xfId="0" applyFont="1" applyFill="1" applyBorder="1" applyAlignment="1" applyProtection="1">
      <alignment horizontal="center" vertical="center" wrapText="1"/>
      <protection hidden="1"/>
    </xf>
    <xf numFmtId="0" fontId="17" fillId="8" borderId="6" xfId="0" applyFont="1" applyFill="1" applyBorder="1" applyAlignment="1" applyProtection="1">
      <alignment horizontal="center" vertical="center" wrapText="1"/>
      <protection hidden="1"/>
    </xf>
    <xf numFmtId="0" fontId="17" fillId="8" borderId="22" xfId="0" applyFont="1" applyFill="1" applyBorder="1" applyAlignment="1" applyProtection="1">
      <alignment horizontal="center" vertical="center" wrapText="1"/>
      <protection hidden="1"/>
    </xf>
    <xf numFmtId="0" fontId="3" fillId="8" borderId="57" xfId="0" applyFont="1" applyFill="1" applyBorder="1" applyAlignment="1" applyProtection="1">
      <alignment horizontal="center" vertical="center" wrapText="1"/>
      <protection hidden="1"/>
    </xf>
    <xf numFmtId="0" fontId="3" fillId="8" borderId="58" xfId="0" applyFont="1" applyFill="1" applyBorder="1" applyAlignment="1" applyProtection="1">
      <alignment horizontal="center" vertical="center" wrapText="1"/>
      <protection hidden="1"/>
    </xf>
    <xf numFmtId="0" fontId="3" fillId="8" borderId="37" xfId="0" applyFont="1" applyFill="1" applyBorder="1" applyAlignment="1" applyProtection="1">
      <alignment horizontal="center" vertical="center" wrapText="1"/>
      <protection hidden="1"/>
    </xf>
    <xf numFmtId="0" fontId="3" fillId="8" borderId="13" xfId="0" applyFont="1" applyFill="1" applyBorder="1" applyAlignment="1" applyProtection="1">
      <alignment horizontal="center" vertical="center" wrapText="1"/>
      <protection hidden="1"/>
    </xf>
    <xf numFmtId="0" fontId="3" fillId="8" borderId="21" xfId="0" applyFont="1" applyFill="1" applyBorder="1" applyAlignment="1" applyProtection="1">
      <alignment horizontal="center" vertical="center" wrapText="1"/>
      <protection hidden="1"/>
    </xf>
    <xf numFmtId="0" fontId="3" fillId="8" borderId="59" xfId="0" applyFont="1" applyFill="1" applyBorder="1" applyAlignment="1" applyProtection="1">
      <alignment horizontal="center" vertical="center" wrapText="1"/>
      <protection hidden="1"/>
    </xf>
    <xf numFmtId="0" fontId="17" fillId="8" borderId="3" xfId="0" applyFont="1" applyFill="1" applyBorder="1" applyAlignment="1" applyProtection="1">
      <alignment horizontal="center" vertical="center"/>
      <protection locked="0"/>
    </xf>
    <xf numFmtId="0" fontId="17" fillId="0" borderId="55" xfId="0" applyFont="1" applyBorder="1" applyAlignment="1" applyProtection="1">
      <alignment horizontal="center" vertical="center"/>
      <protection hidden="1"/>
    </xf>
    <xf numFmtId="0" fontId="17" fillId="0" borderId="53" xfId="0" applyFont="1" applyBorder="1" applyAlignment="1" applyProtection="1">
      <alignment horizontal="center" vertical="center"/>
      <protection hidden="1"/>
    </xf>
    <xf numFmtId="0" fontId="17" fillId="0" borderId="54" xfId="0" applyFont="1" applyBorder="1" applyAlignment="1" applyProtection="1">
      <alignment horizontal="center" vertical="center"/>
      <protection hidden="1"/>
    </xf>
    <xf numFmtId="2" fontId="10" fillId="2" borderId="2" xfId="2" applyNumberFormat="1" applyFont="1" applyFill="1" applyBorder="1" applyAlignment="1" applyProtection="1">
      <alignment horizontal="center" vertical="center" wrapText="1"/>
      <protection hidden="1"/>
    </xf>
    <xf numFmtId="2" fontId="10" fillId="2" borderId="15" xfId="2" applyNumberFormat="1" applyFont="1" applyFill="1" applyBorder="1" applyAlignment="1" applyProtection="1">
      <alignment horizontal="center" vertical="center" wrapText="1"/>
      <protection hidden="1"/>
    </xf>
    <xf numFmtId="2" fontId="10" fillId="2" borderId="18" xfId="2" applyNumberFormat="1" applyFont="1" applyFill="1" applyBorder="1" applyAlignment="1" applyProtection="1">
      <alignment horizontal="center" vertical="center" wrapText="1"/>
      <protection hidden="1"/>
    </xf>
    <xf numFmtId="0" fontId="24" fillId="2" borderId="2" xfId="0" applyFont="1" applyFill="1" applyBorder="1" applyAlignment="1" applyProtection="1">
      <alignment horizontal="center" vertical="center" wrapText="1"/>
      <protection hidden="1"/>
    </xf>
    <xf numFmtId="0" fontId="24" fillId="2" borderId="15" xfId="0" applyFont="1" applyFill="1" applyBorder="1" applyAlignment="1" applyProtection="1">
      <alignment horizontal="center" vertical="center" wrapText="1"/>
      <protection hidden="1"/>
    </xf>
    <xf numFmtId="0" fontId="24" fillId="2" borderId="18" xfId="0" applyFont="1" applyFill="1" applyBorder="1" applyAlignment="1" applyProtection="1">
      <alignment horizontal="center" vertical="center" wrapText="1"/>
      <protection hidden="1"/>
    </xf>
    <xf numFmtId="0" fontId="8" fillId="0" borderId="2" xfId="0" applyFont="1" applyBorder="1" applyAlignment="1" applyProtection="1">
      <alignment horizontal="center" vertical="top" wrapText="1"/>
      <protection hidden="1"/>
    </xf>
    <xf numFmtId="0" fontId="8" fillId="0" borderId="15" xfId="0" applyFont="1" applyBorder="1" applyAlignment="1" applyProtection="1">
      <alignment horizontal="center" vertical="top" wrapText="1"/>
      <protection hidden="1"/>
    </xf>
    <xf numFmtId="0" fontId="8" fillId="0" borderId="18" xfId="0" applyFont="1" applyBorder="1" applyAlignment="1" applyProtection="1">
      <alignment horizontal="center" vertical="top" wrapText="1"/>
      <protection hidden="1"/>
    </xf>
    <xf numFmtId="0" fontId="23" fillId="6" borderId="1" xfId="0" applyFont="1" applyFill="1" applyBorder="1" applyAlignment="1" applyProtection="1">
      <alignment horizontal="center" vertical="center" wrapText="1"/>
      <protection hidden="1"/>
    </xf>
    <xf numFmtId="0" fontId="23" fillId="6" borderId="34" xfId="0" applyFont="1" applyFill="1" applyBorder="1" applyAlignment="1" applyProtection="1">
      <alignment horizontal="center" vertical="center" wrapText="1"/>
      <protection hidden="1"/>
    </xf>
    <xf numFmtId="0" fontId="23" fillId="6" borderId="33" xfId="0" applyFont="1" applyFill="1" applyBorder="1" applyAlignment="1" applyProtection="1">
      <alignment horizontal="center" vertical="center" wrapText="1"/>
      <protection hidden="1"/>
    </xf>
    <xf numFmtId="0" fontId="23" fillId="6" borderId="20" xfId="0" applyFont="1" applyFill="1" applyBorder="1" applyAlignment="1" applyProtection="1">
      <alignment horizontal="center" vertical="center" wrapText="1"/>
      <protection hidden="1"/>
    </xf>
    <xf numFmtId="0" fontId="23" fillId="6" borderId="6" xfId="0" applyFont="1" applyFill="1" applyBorder="1" applyAlignment="1" applyProtection="1">
      <alignment horizontal="center" vertical="center" wrapText="1"/>
      <protection hidden="1"/>
    </xf>
    <xf numFmtId="0" fontId="23" fillId="6" borderId="22" xfId="0" applyFont="1" applyFill="1" applyBorder="1" applyAlignment="1" applyProtection="1">
      <alignment horizontal="center" vertical="center" wrapText="1"/>
      <protection hidden="1"/>
    </xf>
    <xf numFmtId="0" fontId="17" fillId="8" borderId="51" xfId="0" applyFont="1" applyFill="1" applyBorder="1" applyAlignment="1" applyProtection="1">
      <alignment horizontal="center" vertical="center" wrapText="1"/>
      <protection hidden="1"/>
    </xf>
    <xf numFmtId="0" fontId="17" fillId="8" borderId="60" xfId="0" applyFont="1" applyFill="1" applyBorder="1" applyAlignment="1" applyProtection="1">
      <alignment horizontal="center" vertical="center" wrapText="1"/>
      <protection hidden="1"/>
    </xf>
    <xf numFmtId="0" fontId="17" fillId="8" borderId="61" xfId="0" applyFont="1" applyFill="1" applyBorder="1" applyAlignment="1" applyProtection="1">
      <alignment horizontal="center" vertical="center" wrapText="1"/>
      <protection hidden="1"/>
    </xf>
    <xf numFmtId="0" fontId="17" fillId="8" borderId="62" xfId="0" applyFont="1" applyFill="1" applyBorder="1" applyAlignment="1" applyProtection="1">
      <alignment horizontal="center" vertical="center" wrapText="1"/>
      <protection hidden="1"/>
    </xf>
    <xf numFmtId="0" fontId="17" fillId="8" borderId="12" xfId="0" applyFont="1" applyFill="1" applyBorder="1" applyAlignment="1" applyProtection="1">
      <alignment horizontal="center" vertical="center" wrapText="1"/>
      <protection hidden="1"/>
    </xf>
    <xf numFmtId="0" fontId="17" fillId="8" borderId="3" xfId="0" applyFont="1" applyFill="1" applyBorder="1" applyAlignment="1" applyProtection="1">
      <alignment horizontal="center" vertical="center" wrapText="1"/>
      <protection hidden="1"/>
    </xf>
    <xf numFmtId="0" fontId="17" fillId="8" borderId="29" xfId="0" applyFont="1" applyFill="1" applyBorder="1" applyAlignment="1" applyProtection="1">
      <alignment horizontal="center" vertical="center" wrapText="1"/>
      <protection hidden="1"/>
    </xf>
    <xf numFmtId="0" fontId="17" fillId="8" borderId="28" xfId="0" applyFont="1" applyFill="1" applyBorder="1" applyAlignment="1" applyProtection="1">
      <alignment horizontal="center" vertical="center" wrapText="1"/>
      <protection hidden="1"/>
    </xf>
    <xf numFmtId="0" fontId="17" fillId="8" borderId="26" xfId="0" applyFont="1" applyFill="1" applyBorder="1" applyAlignment="1" applyProtection="1">
      <alignment horizontal="center" vertical="center" wrapText="1"/>
      <protection hidden="1"/>
    </xf>
    <xf numFmtId="0" fontId="17" fillId="8" borderId="27" xfId="0" applyFont="1" applyFill="1" applyBorder="1" applyAlignment="1" applyProtection="1">
      <alignment horizontal="center" vertical="center" wrapText="1"/>
      <protection hidden="1"/>
    </xf>
    <xf numFmtId="0" fontId="17" fillId="8" borderId="63" xfId="0" applyFont="1" applyFill="1" applyBorder="1" applyAlignment="1" applyProtection="1">
      <alignment horizontal="center" vertical="center" wrapText="1"/>
      <protection hidden="1"/>
    </xf>
    <xf numFmtId="0" fontId="17" fillId="8" borderId="25" xfId="0" applyFont="1" applyFill="1" applyBorder="1" applyAlignment="1" applyProtection="1">
      <alignment horizontal="center" vertical="center" wrapText="1"/>
      <protection hidden="1"/>
    </xf>
    <xf numFmtId="0" fontId="12" fillId="8" borderId="51" xfId="0" applyFont="1" applyFill="1" applyBorder="1" applyAlignment="1" applyProtection="1">
      <alignment horizontal="center" vertical="center" wrapText="1"/>
      <protection hidden="1"/>
    </xf>
    <xf numFmtId="0" fontId="12" fillId="8" borderId="12" xfId="0" applyFont="1" applyFill="1" applyBorder="1" applyAlignment="1" applyProtection="1">
      <alignment horizontal="center" vertical="center" wrapText="1"/>
      <protection hidden="1"/>
    </xf>
    <xf numFmtId="0" fontId="12" fillId="8" borderId="26" xfId="0" applyFont="1" applyFill="1" applyBorder="1" applyAlignment="1" applyProtection="1">
      <alignment horizontal="center" vertical="center" wrapText="1"/>
      <protection hidden="1"/>
    </xf>
    <xf numFmtId="0" fontId="11" fillId="11" borderId="2" xfId="2" applyFont="1" applyFill="1" applyBorder="1" applyAlignment="1" applyProtection="1">
      <alignment horizontal="center" vertical="center" wrapText="1"/>
      <protection hidden="1"/>
    </xf>
    <xf numFmtId="0" fontId="11" fillId="11" borderId="15" xfId="2" applyFont="1" applyFill="1" applyBorder="1" applyAlignment="1" applyProtection="1">
      <alignment horizontal="center" vertical="center" wrapText="1"/>
      <protection hidden="1"/>
    </xf>
    <xf numFmtId="0" fontId="11" fillId="11" borderId="18" xfId="2" applyFont="1" applyFill="1" applyBorder="1" applyAlignment="1" applyProtection="1">
      <alignment horizontal="center" vertical="center" wrapText="1"/>
      <protection hidden="1"/>
    </xf>
    <xf numFmtId="0" fontId="18" fillId="0" borderId="64" xfId="0" applyFont="1" applyBorder="1" applyAlignment="1" applyProtection="1">
      <alignment horizontal="center" vertical="center"/>
      <protection hidden="1"/>
    </xf>
    <xf numFmtId="0" fontId="18" fillId="0" borderId="65" xfId="0" applyFont="1" applyBorder="1" applyAlignment="1" applyProtection="1">
      <alignment horizontal="center" vertical="center"/>
      <protection hidden="1"/>
    </xf>
    <xf numFmtId="0" fontId="18" fillId="0" borderId="66" xfId="0" applyFont="1" applyBorder="1" applyAlignment="1" applyProtection="1">
      <alignment horizontal="center" vertical="center"/>
      <protection hidden="1"/>
    </xf>
    <xf numFmtId="14" fontId="12" fillId="0" borderId="24" xfId="0" applyNumberFormat="1" applyFont="1" applyBorder="1" applyAlignment="1" applyProtection="1">
      <alignment horizontal="center" vertical="center"/>
      <protection hidden="1"/>
    </xf>
    <xf numFmtId="14" fontId="12" fillId="0" borderId="10" xfId="0" applyNumberFormat="1" applyFont="1" applyBorder="1" applyAlignment="1" applyProtection="1">
      <alignment horizontal="center" vertical="center"/>
      <protection hidden="1"/>
    </xf>
    <xf numFmtId="0" fontId="8" fillId="8" borderId="11" xfId="0" applyFont="1" applyFill="1" applyBorder="1" applyAlignment="1" applyProtection="1">
      <alignment horizontal="center" vertical="center" wrapText="1"/>
      <protection hidden="1"/>
    </xf>
    <xf numFmtId="0" fontId="8" fillId="8" borderId="27" xfId="0" applyFont="1" applyFill="1" applyBorder="1" applyAlignment="1" applyProtection="1">
      <alignment horizontal="center" vertical="center" wrapText="1"/>
      <protection hidden="1"/>
    </xf>
    <xf numFmtId="0" fontId="17" fillId="8" borderId="7" xfId="0" applyFont="1" applyFill="1" applyBorder="1" applyAlignment="1" applyProtection="1">
      <alignment horizontal="center" vertical="top" wrapText="1"/>
      <protection hidden="1"/>
    </xf>
    <xf numFmtId="0" fontId="17" fillId="8" borderId="26" xfId="0" applyFont="1" applyFill="1" applyBorder="1" applyAlignment="1" applyProtection="1">
      <alignment horizontal="center" vertical="top" wrapText="1"/>
      <protection hidden="1"/>
    </xf>
    <xf numFmtId="0" fontId="12" fillId="8" borderId="67" xfId="0" applyFont="1" applyFill="1" applyBorder="1" applyAlignment="1" applyProtection="1">
      <alignment horizontal="center" vertical="center" wrapText="1"/>
      <protection hidden="1"/>
    </xf>
    <xf numFmtId="0" fontId="12" fillId="8" borderId="13" xfId="0" applyFont="1" applyFill="1" applyBorder="1" applyAlignment="1" applyProtection="1">
      <alignment horizontal="center" vertical="center" wrapText="1"/>
      <protection hidden="1"/>
    </xf>
    <xf numFmtId="0" fontId="19" fillId="8" borderId="13" xfId="0" applyFont="1" applyFill="1" applyBorder="1" applyAlignment="1" applyProtection="1">
      <alignment horizontal="center" vertical="center" wrapText="1"/>
      <protection hidden="1"/>
    </xf>
    <xf numFmtId="0" fontId="19" fillId="8" borderId="6" xfId="0" applyFont="1" applyFill="1" applyBorder="1" applyAlignment="1" applyProtection="1">
      <alignment horizontal="center" vertical="center" wrapText="1"/>
      <protection hidden="1"/>
    </xf>
    <xf numFmtId="0" fontId="12" fillId="8" borderId="70" xfId="0" applyFont="1" applyFill="1" applyBorder="1" applyAlignment="1" applyProtection="1">
      <alignment horizontal="center" vertical="center" wrapText="1"/>
      <protection hidden="1"/>
    </xf>
    <xf numFmtId="0" fontId="12" fillId="8" borderId="57" xfId="0" applyFont="1" applyFill="1" applyBorder="1" applyAlignment="1" applyProtection="1">
      <alignment horizontal="center" vertical="center" wrapText="1"/>
      <protection hidden="1"/>
    </xf>
    <xf numFmtId="0" fontId="19" fillId="8" borderId="57" xfId="0" applyFont="1" applyFill="1" applyBorder="1" applyAlignment="1" applyProtection="1">
      <alignment horizontal="center" vertical="center" wrapText="1"/>
      <protection hidden="1"/>
    </xf>
    <xf numFmtId="0" fontId="19" fillId="8" borderId="58" xfId="0" applyFont="1" applyFill="1" applyBorder="1" applyAlignment="1" applyProtection="1">
      <alignment horizontal="center" vertical="center" wrapText="1"/>
      <protection hidden="1"/>
    </xf>
    <xf numFmtId="0" fontId="8" fillId="8" borderId="2" xfId="0" applyFont="1" applyFill="1" applyBorder="1" applyAlignment="1" applyProtection="1">
      <alignment horizontal="center" vertical="center" wrapText="1" shrinkToFit="1"/>
      <protection hidden="1"/>
    </xf>
    <xf numFmtId="0" fontId="8" fillId="8" borderId="15" xfId="0" applyFont="1" applyFill="1" applyBorder="1" applyAlignment="1" applyProtection="1">
      <alignment horizontal="center" vertical="center" wrapText="1" shrinkToFit="1"/>
      <protection hidden="1"/>
    </xf>
    <xf numFmtId="0" fontId="8" fillId="8" borderId="18" xfId="0" applyFont="1" applyFill="1" applyBorder="1" applyAlignment="1" applyProtection="1">
      <alignment horizontal="center" vertical="center" wrapText="1" shrinkToFit="1"/>
      <protection hidden="1"/>
    </xf>
    <xf numFmtId="0" fontId="13" fillId="8" borderId="2" xfId="0" applyFont="1" applyFill="1" applyBorder="1" applyAlignment="1" applyProtection="1">
      <alignment horizontal="center" vertical="center"/>
      <protection hidden="1"/>
    </xf>
    <xf numFmtId="0" fontId="13" fillId="8" borderId="15" xfId="0" applyFont="1" applyFill="1" applyBorder="1" applyAlignment="1" applyProtection="1">
      <alignment horizontal="center" vertical="center"/>
      <protection hidden="1"/>
    </xf>
    <xf numFmtId="0" fontId="13" fillId="8" borderId="18" xfId="0" applyFont="1" applyFill="1" applyBorder="1" applyAlignment="1" applyProtection="1">
      <alignment horizontal="center" vertical="center"/>
      <protection hidden="1"/>
    </xf>
    <xf numFmtId="0" fontId="8" fillId="8" borderId="33" xfId="0" applyFont="1" applyFill="1" applyBorder="1" applyAlignment="1" applyProtection="1">
      <alignment horizontal="center" vertical="center" wrapText="1"/>
      <protection hidden="1"/>
    </xf>
    <xf numFmtId="0" fontId="12" fillId="8" borderId="22" xfId="0" applyFont="1" applyFill="1" applyBorder="1" applyAlignment="1" applyProtection="1">
      <alignment horizontal="center" vertical="center" wrapText="1"/>
      <protection hidden="1"/>
    </xf>
    <xf numFmtId="0" fontId="8" fillId="8" borderId="35" xfId="0" applyFont="1" applyFill="1" applyBorder="1" applyAlignment="1" applyProtection="1">
      <alignment horizontal="center" vertical="center" wrapText="1"/>
      <protection hidden="1"/>
    </xf>
    <xf numFmtId="0" fontId="8" fillId="8" borderId="74" xfId="0" applyFont="1" applyFill="1" applyBorder="1" applyAlignment="1" applyProtection="1">
      <alignment horizontal="center" vertical="center" wrapText="1"/>
      <protection hidden="1"/>
    </xf>
    <xf numFmtId="0" fontId="8" fillId="8" borderId="75" xfId="0" applyFont="1" applyFill="1" applyBorder="1" applyAlignment="1" applyProtection="1">
      <alignment horizontal="center" vertical="center" wrapText="1"/>
      <protection hidden="1"/>
    </xf>
  </cellXfs>
  <cellStyles count="6">
    <cellStyle name="Köprü" xfId="5" builtinId="8"/>
    <cellStyle name="Normal" xfId="0" builtinId="0"/>
    <cellStyle name="Normal 2" xfId="1"/>
    <cellStyle name="Normal_MYHBY ekleri seçilmiş" xfId="2"/>
    <cellStyle name="Stil 1" xfId="3"/>
    <cellStyle name="Virgül" xfId="4" builtinId="3"/>
  </cellStyles>
  <dxfs count="1"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55079</xdr:colOff>
      <xdr:row>8</xdr:row>
      <xdr:rowOff>466724</xdr:rowOff>
    </xdr:from>
    <xdr:to>
      <xdr:col>3</xdr:col>
      <xdr:colOff>819150</xdr:colOff>
      <xdr:row>10</xdr:row>
      <xdr:rowOff>76199</xdr:rowOff>
    </xdr:to>
    <xdr:sp macro="" textlink="">
      <xdr:nvSpPr>
        <xdr:cNvPr id="3" name="Aşağı Ok Belirtme Çizgisi 2"/>
        <xdr:cNvSpPr/>
      </xdr:nvSpPr>
      <xdr:spPr>
        <a:xfrm>
          <a:off x="2122004" y="2505074"/>
          <a:ext cx="764071" cy="428625"/>
        </a:xfrm>
        <a:prstGeom prst="downArrowCallout">
          <a:avLst>
            <a:gd name="adj1" fmla="val 0"/>
            <a:gd name="adj2" fmla="val 20238"/>
            <a:gd name="adj3" fmla="val 25000"/>
            <a:gd name="adj4" fmla="val 6497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chemeClr val="tx2">
                  <a:lumMod val="75000"/>
                </a:schemeClr>
              </a:solidFill>
              <a:latin typeface="Times New Roman" pitchFamily="18" charset="0"/>
              <a:cs typeface="Times New Roman" pitchFamily="18" charset="0"/>
            </a:rPr>
            <a:t>SEÇİNİZ</a:t>
          </a:r>
        </a:p>
      </xdr:txBody>
    </xdr:sp>
    <xdr:clientData fPrintsWithSheet="0"/>
  </xdr:twoCellAnchor>
  <xdr:twoCellAnchor>
    <xdr:from>
      <xdr:col>22</xdr:col>
      <xdr:colOff>0</xdr:colOff>
      <xdr:row>8</xdr:row>
      <xdr:rowOff>8282</xdr:rowOff>
    </xdr:from>
    <xdr:to>
      <xdr:col>23</xdr:col>
      <xdr:colOff>0</xdr:colOff>
      <xdr:row>9</xdr:row>
      <xdr:rowOff>93659</xdr:rowOff>
    </xdr:to>
    <xdr:sp macro="" textlink="">
      <xdr:nvSpPr>
        <xdr:cNvPr id="6" name="Dikdörtgen Belirtme Çizgisi 5"/>
        <xdr:cNvSpPr/>
      </xdr:nvSpPr>
      <xdr:spPr>
        <a:xfrm>
          <a:off x="15678978" y="2236304"/>
          <a:ext cx="745435" cy="742557"/>
        </a:xfrm>
        <a:prstGeom prst="wedgeRectCallou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r-T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KİŞİYE ÖDENEN TARİHİ</a:t>
          </a:r>
          <a:r>
            <a:rPr lang="tr-TR" sz="110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GİRİNİZ</a:t>
          </a:r>
          <a:endParaRPr lang="tr-TR" sz="1100">
            <a:effectLst/>
          </a:endParaRPr>
        </a:p>
        <a:p>
          <a:pPr algn="l"/>
          <a:endParaRPr lang="tr-TR" sz="800"/>
        </a:p>
      </xdr:txBody>
    </xdr:sp>
    <xdr:clientData fPrintsWithSheet="0"/>
  </xdr:twoCellAnchor>
  <xdr:twoCellAnchor>
    <xdr:from>
      <xdr:col>23</xdr:col>
      <xdr:colOff>38978</xdr:colOff>
      <xdr:row>8</xdr:row>
      <xdr:rowOff>44336</xdr:rowOff>
    </xdr:from>
    <xdr:to>
      <xdr:col>24</xdr:col>
      <xdr:colOff>22412</xdr:colOff>
      <xdr:row>9</xdr:row>
      <xdr:rowOff>78916</xdr:rowOff>
    </xdr:to>
    <xdr:sp macro="" textlink="">
      <xdr:nvSpPr>
        <xdr:cNvPr id="7" name="Dikdörtgen Belirtme Çizgisi 6"/>
        <xdr:cNvSpPr/>
      </xdr:nvSpPr>
      <xdr:spPr>
        <a:xfrm>
          <a:off x="17139154" y="2274307"/>
          <a:ext cx="711817" cy="683043"/>
        </a:xfrm>
        <a:prstGeom prst="wedgeRectCallout">
          <a:avLst/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ts val="9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r-T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KİŞİNİN</a:t>
          </a:r>
        </a:p>
        <a:p>
          <a:pPr marL="0" marR="0" indent="0" algn="ctr" defTabSz="914400" eaLnBrk="1" fontAlgn="auto" latinLnBrk="0" hangingPunct="1">
            <a:lnSpc>
              <a:spcPts val="8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tr-T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ÖDEYECEĞİ/ÖDENECEĞİ  TARİHİ</a:t>
          </a:r>
          <a:r>
            <a:rPr lang="tr-TR" sz="1050" b="1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</a:t>
          </a:r>
          <a:r>
            <a:rPr lang="tr-TR" sz="105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GİRİNİZ</a:t>
          </a:r>
          <a:endParaRPr lang="tr-TR" sz="1100"/>
        </a:p>
      </xdr:txBody>
    </xdr:sp>
    <xdr:clientData fPrintsWithSheet="0"/>
  </xdr:twoCellAnchor>
  <xdr:twoCellAnchor>
    <xdr:from>
      <xdr:col>10</xdr:col>
      <xdr:colOff>9524</xdr:colOff>
      <xdr:row>8</xdr:row>
      <xdr:rowOff>523875</xdr:rowOff>
    </xdr:from>
    <xdr:to>
      <xdr:col>11</xdr:col>
      <xdr:colOff>85724</xdr:colOff>
      <xdr:row>10</xdr:row>
      <xdr:rowOff>89087</xdr:rowOff>
    </xdr:to>
    <xdr:sp macro="" textlink="">
      <xdr:nvSpPr>
        <xdr:cNvPr id="9" name="Aşağı Ok Belirtme Çizgisi 8"/>
        <xdr:cNvSpPr/>
      </xdr:nvSpPr>
      <xdr:spPr>
        <a:xfrm>
          <a:off x="7277099" y="2562225"/>
          <a:ext cx="790575" cy="384362"/>
        </a:xfrm>
        <a:prstGeom prst="downArrowCallout">
          <a:avLst>
            <a:gd name="adj1" fmla="val 0"/>
            <a:gd name="adj2" fmla="val 20238"/>
            <a:gd name="adj3" fmla="val 25000"/>
            <a:gd name="adj4" fmla="val 6497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chemeClr val="tx2">
                  <a:lumMod val="75000"/>
                </a:schemeClr>
              </a:solidFill>
              <a:latin typeface="Times New Roman" pitchFamily="18" charset="0"/>
              <a:cs typeface="Times New Roman" pitchFamily="18" charset="0"/>
            </a:rPr>
            <a:t>SEÇİNİZ</a:t>
          </a:r>
        </a:p>
      </xdr:txBody>
    </xdr:sp>
    <xdr:clientData fPrintsWithSheet="0"/>
  </xdr:twoCellAnchor>
  <xdr:twoCellAnchor>
    <xdr:from>
      <xdr:col>17</xdr:col>
      <xdr:colOff>0</xdr:colOff>
      <xdr:row>6</xdr:row>
      <xdr:rowOff>104775</xdr:rowOff>
    </xdr:from>
    <xdr:to>
      <xdr:col>18</xdr:col>
      <xdr:colOff>0</xdr:colOff>
      <xdr:row>9</xdr:row>
      <xdr:rowOff>48945</xdr:rowOff>
    </xdr:to>
    <xdr:sp macro="" textlink="">
      <xdr:nvSpPr>
        <xdr:cNvPr id="2" name="Aşağı Ok Belirtme Çizgisi 1"/>
        <xdr:cNvSpPr/>
      </xdr:nvSpPr>
      <xdr:spPr>
        <a:xfrm>
          <a:off x="11791950" y="1657350"/>
          <a:ext cx="790576" cy="1001445"/>
        </a:xfrm>
        <a:prstGeom prst="downArrowCallout">
          <a:avLst>
            <a:gd name="adj1" fmla="val 14130"/>
            <a:gd name="adj2" fmla="val 25000"/>
            <a:gd name="adj3" fmla="val 14130"/>
            <a:gd name="adj4" fmla="val 73509"/>
          </a:avLst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>
            <a:lnSpc>
              <a:spcPts val="900"/>
            </a:lnSpc>
          </a:pPr>
          <a:r>
            <a:rPr lang="tr-TR" sz="900" b="1">
              <a:solidFill>
                <a:srgbClr val="FFFF00"/>
              </a:solidFill>
            </a:rPr>
            <a:t>GELİR VERGİSİ MATRAHI GİRİNİZ !!</a:t>
          </a:r>
          <a:endParaRPr lang="tr-TR" sz="1100" b="1">
            <a:solidFill>
              <a:srgbClr val="FFFF00"/>
            </a:solidFill>
          </a:endParaRPr>
        </a:p>
      </xdr:txBody>
    </xdr:sp>
    <xdr:clientData fPrintsWithSheet="0"/>
  </xdr:twoCellAnchor>
  <xdr:twoCellAnchor>
    <xdr:from>
      <xdr:col>8</xdr:col>
      <xdr:colOff>38100</xdr:colOff>
      <xdr:row>8</xdr:row>
      <xdr:rowOff>504825</xdr:rowOff>
    </xdr:from>
    <xdr:to>
      <xdr:col>8</xdr:col>
      <xdr:colOff>809625</xdr:colOff>
      <xdr:row>10</xdr:row>
      <xdr:rowOff>70037</xdr:rowOff>
    </xdr:to>
    <xdr:sp macro="" textlink="">
      <xdr:nvSpPr>
        <xdr:cNvPr id="8" name="Aşağı Ok Belirtme Çizgisi 7"/>
        <xdr:cNvSpPr/>
      </xdr:nvSpPr>
      <xdr:spPr>
        <a:xfrm>
          <a:off x="5734050" y="2543175"/>
          <a:ext cx="771525" cy="384362"/>
        </a:xfrm>
        <a:prstGeom prst="downArrowCallout">
          <a:avLst>
            <a:gd name="adj1" fmla="val 0"/>
            <a:gd name="adj2" fmla="val 20238"/>
            <a:gd name="adj3" fmla="val 25000"/>
            <a:gd name="adj4" fmla="val 6497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chemeClr val="tx2">
                  <a:lumMod val="75000"/>
                </a:schemeClr>
              </a:solidFill>
              <a:latin typeface="Times New Roman" pitchFamily="18" charset="0"/>
              <a:cs typeface="Times New Roman" pitchFamily="18" charset="0"/>
            </a:rPr>
            <a:t>SEÇİNİZ</a:t>
          </a:r>
        </a:p>
      </xdr:txBody>
    </xdr:sp>
    <xdr:clientData fPrintsWithSheet="0"/>
  </xdr:twoCellAnchor>
  <xdr:twoCellAnchor>
    <xdr:from>
      <xdr:col>4</xdr:col>
      <xdr:colOff>571501</xdr:colOff>
      <xdr:row>8</xdr:row>
      <xdr:rowOff>457201</xdr:rowOff>
    </xdr:from>
    <xdr:to>
      <xdr:col>6</xdr:col>
      <xdr:colOff>123825</xdr:colOff>
      <xdr:row>10</xdr:row>
      <xdr:rowOff>41463</xdr:rowOff>
    </xdr:to>
    <xdr:sp macro="" textlink="">
      <xdr:nvSpPr>
        <xdr:cNvPr id="10" name="Aşağı Ok Belirtme Çizgisi 9"/>
        <xdr:cNvSpPr/>
      </xdr:nvSpPr>
      <xdr:spPr>
        <a:xfrm>
          <a:off x="3924301" y="2495551"/>
          <a:ext cx="714374" cy="403412"/>
        </a:xfrm>
        <a:prstGeom prst="downArrowCallout">
          <a:avLst>
            <a:gd name="adj1" fmla="val 0"/>
            <a:gd name="adj2" fmla="val 20238"/>
            <a:gd name="adj3" fmla="val 25000"/>
            <a:gd name="adj4" fmla="val 6497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r-TR" sz="1000" b="1">
              <a:solidFill>
                <a:schemeClr val="tx2">
                  <a:lumMod val="75000"/>
                </a:schemeClr>
              </a:solidFill>
              <a:latin typeface="Times New Roman" pitchFamily="18" charset="0"/>
              <a:cs typeface="Times New Roman" pitchFamily="18" charset="0"/>
            </a:rPr>
            <a:t>SEÇİNİZ</a:t>
          </a:r>
          <a:endParaRPr lang="tr-TR" sz="1100" b="1">
            <a:solidFill>
              <a:schemeClr val="tx2">
                <a:lumMod val="75000"/>
              </a:schemeClr>
            </a:solidFill>
            <a:latin typeface="Times New Roman" pitchFamily="18" charset="0"/>
            <a:cs typeface="Times New Roman" pitchFamily="18" charset="0"/>
          </a:endParaRPr>
        </a:p>
      </xdr:txBody>
    </xdr:sp>
    <xdr:clientData fPrintsWithSheet="0"/>
  </xdr:twoCellAnchor>
  <xdr:twoCellAnchor>
    <xdr:from>
      <xdr:col>0</xdr:col>
      <xdr:colOff>495300</xdr:colOff>
      <xdr:row>8</xdr:row>
      <xdr:rowOff>523875</xdr:rowOff>
    </xdr:from>
    <xdr:to>
      <xdr:col>1</xdr:col>
      <xdr:colOff>754546</xdr:colOff>
      <xdr:row>10</xdr:row>
      <xdr:rowOff>133350</xdr:rowOff>
    </xdr:to>
    <xdr:sp macro="" textlink="">
      <xdr:nvSpPr>
        <xdr:cNvPr id="11" name="Aşağı Ok Belirtme Çizgisi 10"/>
        <xdr:cNvSpPr/>
      </xdr:nvSpPr>
      <xdr:spPr>
        <a:xfrm>
          <a:off x="495300" y="2562225"/>
          <a:ext cx="764071" cy="428625"/>
        </a:xfrm>
        <a:prstGeom prst="downArrowCallout">
          <a:avLst>
            <a:gd name="adj1" fmla="val 0"/>
            <a:gd name="adj2" fmla="val 20238"/>
            <a:gd name="adj3" fmla="val 25000"/>
            <a:gd name="adj4" fmla="val 64977"/>
          </a:avLst>
        </a:prstGeom>
      </xdr:spPr>
      <xdr:style>
        <a:lnRef idx="2">
          <a:schemeClr val="accent3"/>
        </a:lnRef>
        <a:fillRef idx="1">
          <a:schemeClr val="lt1"/>
        </a:fillRef>
        <a:effectRef idx="0">
          <a:schemeClr val="accent3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algn="ctr"/>
          <a:r>
            <a:rPr lang="tr-TR" sz="1100" b="1">
              <a:solidFill>
                <a:schemeClr val="tx2">
                  <a:lumMod val="75000"/>
                </a:schemeClr>
              </a:solidFill>
              <a:latin typeface="Times New Roman" pitchFamily="18" charset="0"/>
              <a:cs typeface="Times New Roman" pitchFamily="18" charset="0"/>
            </a:rPr>
            <a:t>GİRİNİZ</a:t>
          </a:r>
        </a:p>
      </xdr:txBody>
    </xdr:sp>
    <xdr:clientData fPrintsWithSheet="0"/>
  </xdr:twoCellAnchor>
</xdr:wsDr>
</file>

<file path=xl/theme/theme1.xml><?xml version="1.0" encoding="utf-8"?>
<a:theme xmlns:a="http://schemas.openxmlformats.org/drawingml/2006/main" name="Ofis Teması">
  <a:themeElements>
    <a:clrScheme name="Ofis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is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is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ayfa2">
    <pageSetUpPr fitToPage="1"/>
  </sheetPr>
  <dimension ref="A1:AJ41"/>
  <sheetViews>
    <sheetView tabSelected="1" zoomScaleNormal="100" workbookViewId="0">
      <pane ySplit="10" topLeftCell="A32" activePane="bottomLeft" state="frozen"/>
      <selection pane="bottomLeft" activeCell="M37" sqref="J37:M38"/>
    </sheetView>
  </sheetViews>
  <sheetFormatPr defaultRowHeight="15" x14ac:dyDescent="0.25"/>
  <cols>
    <col min="1" max="1" width="7.5703125" style="1" customWidth="1"/>
    <col min="2" max="2" width="11.7109375" style="1" customWidth="1"/>
    <col min="3" max="3" width="16.140625" style="1" customWidth="1"/>
    <col min="4" max="4" width="14.85546875" style="1" customWidth="1"/>
    <col min="5" max="6" width="8.7109375" style="1" customWidth="1"/>
    <col min="7" max="7" width="9.140625" style="1" customWidth="1"/>
    <col min="8" max="9" width="13" style="1" customWidth="1"/>
    <col min="10" max="10" width="10.5703125" style="1" customWidth="1"/>
    <col min="11" max="12" width="10.7109375" style="1" customWidth="1"/>
    <col min="13" max="13" width="12.7109375" style="1" customWidth="1"/>
    <col min="14" max="14" width="4.140625" style="1" customWidth="1"/>
    <col min="15" max="16" width="15.85546875" style="1" customWidth="1"/>
    <col min="17" max="17" width="11.42578125" style="1" customWidth="1"/>
    <col min="18" max="18" width="11.5703125" style="1" customWidth="1"/>
    <col min="19" max="19" width="12.140625" style="1" customWidth="1"/>
    <col min="20" max="20" width="11.28515625" style="1" customWidth="1"/>
    <col min="21" max="21" width="10.5703125" style="1" customWidth="1"/>
    <col min="22" max="22" width="10.42578125" style="1" customWidth="1"/>
    <col min="23" max="23" width="12" style="1" customWidth="1"/>
    <col min="24" max="24" width="12.28515625" style="1" customWidth="1"/>
    <col min="25" max="25" width="4.140625" style="1" customWidth="1"/>
    <col min="26" max="26" width="5.85546875" style="1" customWidth="1"/>
    <col min="27" max="27" width="10.85546875" style="1" customWidth="1"/>
    <col min="28" max="28" width="12.28515625" style="1" customWidth="1"/>
    <col min="29" max="29" width="8.5703125" style="1" customWidth="1"/>
    <col min="30" max="30" width="27.28515625" style="1" customWidth="1"/>
    <col min="31" max="31" width="12.28515625" style="1" customWidth="1"/>
    <col min="32" max="32" width="13" style="1" customWidth="1"/>
    <col min="33" max="33" width="24.28515625" style="1" customWidth="1"/>
    <col min="34" max="34" width="18.7109375" style="1" customWidth="1"/>
    <col min="35" max="35" width="14.28515625" style="1" bestFit="1" customWidth="1"/>
    <col min="36" max="37" width="14.28515625" style="1" customWidth="1"/>
    <col min="38" max="38" width="9.140625" style="1"/>
    <col min="39" max="39" width="15.85546875" style="1" customWidth="1"/>
    <col min="40" max="16384" width="9.140625" style="1"/>
  </cols>
  <sheetData>
    <row r="1" spans="1:36" ht="32.25" customHeight="1" x14ac:dyDescent="0.25">
      <c r="E1" s="2"/>
      <c r="F1" s="2"/>
      <c r="G1" s="2"/>
      <c r="H1" s="2"/>
      <c r="I1" s="170" t="str">
        <f>IF(O11&gt;0,"KİŞİ ALACAĞI","KİŞİ BORCU")&amp;" EK DERS ÜCRET BORDROSU"</f>
        <v>KİŞİ BORCU EK DERS ÜCRET BORDROSU</v>
      </c>
      <c r="J1" s="171"/>
      <c r="K1" s="171"/>
      <c r="L1" s="171"/>
      <c r="M1" s="171"/>
      <c r="N1" s="171"/>
      <c r="O1" s="171"/>
      <c r="P1" s="171"/>
      <c r="Q1" s="171"/>
      <c r="R1" s="171"/>
      <c r="S1" s="171"/>
      <c r="T1" s="171"/>
      <c r="U1" s="171"/>
      <c r="V1" s="172"/>
      <c r="W1" s="5"/>
      <c r="X1" s="4"/>
      <c r="Y1" s="4"/>
    </row>
    <row r="2" spans="1:36" ht="18.75" x14ac:dyDescent="0.25">
      <c r="C2" s="55" t="s">
        <v>10</v>
      </c>
      <c r="D2" s="102" t="s">
        <v>52</v>
      </c>
      <c r="E2" s="103"/>
      <c r="F2" s="103"/>
      <c r="G2" s="103"/>
      <c r="H2" s="104"/>
      <c r="J2" s="5" t="s">
        <v>0</v>
      </c>
      <c r="K2" s="5"/>
      <c r="L2" s="5"/>
      <c r="M2" s="5"/>
      <c r="N2" s="5"/>
      <c r="O2" s="5"/>
      <c r="P2" s="5"/>
      <c r="Q2" s="5"/>
      <c r="R2" s="5"/>
      <c r="S2" s="5"/>
      <c r="T2" s="5"/>
      <c r="U2" s="5"/>
      <c r="V2" s="5"/>
      <c r="W2" s="23" t="s">
        <v>39</v>
      </c>
      <c r="X2" s="66"/>
      <c r="Y2" s="4"/>
      <c r="AC2" s="67"/>
      <c r="AD2" s="6" t="s">
        <v>26</v>
      </c>
      <c r="AE2" s="7">
        <v>140</v>
      </c>
      <c r="AF2" s="8">
        <v>40179</v>
      </c>
      <c r="AG2" s="9">
        <v>40359</v>
      </c>
      <c r="AH2" s="10">
        <v>5.7383000000000003E-2</v>
      </c>
    </row>
    <row r="3" spans="1:36" ht="18.75" x14ac:dyDescent="0.25">
      <c r="B3" s="56"/>
      <c r="C3" s="57" t="s">
        <v>40</v>
      </c>
      <c r="D3" s="133"/>
      <c r="E3" s="133"/>
      <c r="F3" s="133"/>
      <c r="G3" s="133"/>
      <c r="H3" s="133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4"/>
      <c r="Y3" s="4"/>
      <c r="AA3" s="23"/>
      <c r="AB3" s="51"/>
      <c r="AC3" s="51"/>
      <c r="AD3" s="6" t="s">
        <v>18</v>
      </c>
      <c r="AE3" s="7">
        <v>150</v>
      </c>
      <c r="AF3" s="8">
        <v>40360</v>
      </c>
      <c r="AG3" s="9">
        <v>40543</v>
      </c>
      <c r="AH3" s="10">
        <v>5.9444999999999998E-2</v>
      </c>
    </row>
    <row r="4" spans="1:36" ht="18.75" x14ac:dyDescent="0.25">
      <c r="B4" s="56"/>
      <c r="C4" s="57" t="s">
        <v>45</v>
      </c>
      <c r="D4" s="133"/>
      <c r="E4" s="133"/>
      <c r="F4" s="133"/>
      <c r="G4" s="133"/>
      <c r="H4" s="133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4"/>
      <c r="Y4" s="4"/>
      <c r="AA4" s="23"/>
      <c r="AB4" s="51"/>
      <c r="AC4" s="51"/>
      <c r="AD4" s="6" t="s">
        <v>19</v>
      </c>
      <c r="AE4" s="7">
        <v>140</v>
      </c>
      <c r="AF4" s="11">
        <v>40544</v>
      </c>
      <c r="AG4" s="12">
        <v>40724</v>
      </c>
      <c r="AH4" s="13">
        <v>6.1954000000000002E-2</v>
      </c>
    </row>
    <row r="5" spans="1:36" ht="18.75" customHeight="1" thickBot="1" x14ac:dyDescent="0.3">
      <c r="B5" s="14"/>
      <c r="C5" s="98" t="s">
        <v>46</v>
      </c>
      <c r="D5" s="134"/>
      <c r="E5" s="135"/>
      <c r="F5" s="135"/>
      <c r="G5" s="135"/>
      <c r="H5" s="136"/>
      <c r="I5" s="5" t="s">
        <v>0</v>
      </c>
      <c r="J5" s="5" t="s">
        <v>0</v>
      </c>
      <c r="K5" s="5"/>
      <c r="L5" s="5"/>
      <c r="M5" s="5"/>
      <c r="N5" s="5"/>
      <c r="O5" s="5"/>
      <c r="P5" s="5"/>
      <c r="Q5" s="5"/>
      <c r="R5" s="5"/>
      <c r="S5" s="5" t="s">
        <v>0</v>
      </c>
      <c r="T5" s="5" t="s">
        <v>0</v>
      </c>
      <c r="U5" s="5" t="s">
        <v>0</v>
      </c>
      <c r="V5" s="5"/>
      <c r="W5" s="5" t="s">
        <v>0</v>
      </c>
      <c r="X5" s="4"/>
      <c r="Y5" s="4"/>
      <c r="AD5" s="6" t="s">
        <v>20</v>
      </c>
      <c r="AE5" s="7">
        <v>140</v>
      </c>
      <c r="AF5" s="8">
        <v>40725</v>
      </c>
      <c r="AG5" s="9">
        <v>40908</v>
      </c>
      <c r="AH5" s="10">
        <v>6.4460000000000003E-2</v>
      </c>
    </row>
    <row r="6" spans="1:36" ht="15" customHeight="1" x14ac:dyDescent="0.25">
      <c r="A6" s="190" t="s">
        <v>47</v>
      </c>
      <c r="B6" s="193" t="s">
        <v>53</v>
      </c>
      <c r="C6" s="195" t="s">
        <v>17</v>
      </c>
      <c r="D6" s="118" t="s">
        <v>33</v>
      </c>
      <c r="E6" s="119"/>
      <c r="F6" s="119"/>
      <c r="G6" s="119"/>
      <c r="H6" s="120"/>
      <c r="I6" s="152" t="s">
        <v>28</v>
      </c>
      <c r="J6" s="153"/>
      <c r="K6" s="153"/>
      <c r="L6" s="154"/>
      <c r="M6" s="155"/>
      <c r="N6" s="5"/>
      <c r="O6" s="164" t="s">
        <v>49</v>
      </c>
      <c r="P6" s="111" t="str">
        <f>IF(O11&gt;0,"KİŞİ ALACAĞI","KİŞİ BORCU")&amp;" TUTARI"</f>
        <v>KİŞİ BORCU TUTARI</v>
      </c>
      <c r="Q6" s="179" t="s">
        <v>50</v>
      </c>
      <c r="R6" s="105" t="s">
        <v>43</v>
      </c>
      <c r="S6" s="107" t="s">
        <v>2</v>
      </c>
      <c r="T6" s="183" t="s">
        <v>3</v>
      </c>
      <c r="U6" s="187" t="s">
        <v>1</v>
      </c>
      <c r="V6" s="4"/>
      <c r="W6" s="143" t="s">
        <v>30</v>
      </c>
      <c r="X6" s="143" t="s">
        <v>42</v>
      </c>
      <c r="Y6" s="146" t="s">
        <v>31</v>
      </c>
      <c r="Z6" s="147"/>
      <c r="AA6" s="147"/>
      <c r="AB6" s="148"/>
      <c r="AD6" s="15" t="s">
        <v>9</v>
      </c>
      <c r="AE6" s="7">
        <v>150</v>
      </c>
      <c r="AF6" s="11">
        <v>40909</v>
      </c>
      <c r="AG6" s="12">
        <v>41090</v>
      </c>
      <c r="AH6" s="13">
        <v>6.6186999999999996E-2</v>
      </c>
    </row>
    <row r="7" spans="1:36" ht="19.5" customHeight="1" thickBot="1" x14ac:dyDescent="0.3">
      <c r="A7" s="191"/>
      <c r="B7" s="112" t="s">
        <v>0</v>
      </c>
      <c r="C7" s="196" t="s">
        <v>0</v>
      </c>
      <c r="D7" s="121"/>
      <c r="E7" s="122"/>
      <c r="F7" s="122"/>
      <c r="G7" s="122"/>
      <c r="H7" s="123"/>
      <c r="I7" s="156"/>
      <c r="J7" s="157"/>
      <c r="K7" s="157"/>
      <c r="L7" s="158"/>
      <c r="M7" s="159"/>
      <c r="N7" s="5"/>
      <c r="O7" s="165"/>
      <c r="P7" s="112" t="s">
        <v>0</v>
      </c>
      <c r="Q7" s="180"/>
      <c r="R7" s="106"/>
      <c r="S7" s="108" t="s">
        <v>0</v>
      </c>
      <c r="T7" s="184" t="s">
        <v>0</v>
      </c>
      <c r="U7" s="188" t="s">
        <v>0</v>
      </c>
      <c r="V7" s="4"/>
      <c r="W7" s="144"/>
      <c r="X7" s="144"/>
      <c r="Y7" s="149"/>
      <c r="Z7" s="150"/>
      <c r="AA7" s="150"/>
      <c r="AB7" s="151"/>
      <c r="AD7" s="15" t="s">
        <v>21</v>
      </c>
      <c r="AE7" s="7">
        <v>140</v>
      </c>
      <c r="AF7" s="8">
        <v>41091</v>
      </c>
      <c r="AG7" s="9">
        <v>41274</v>
      </c>
      <c r="AH7" s="10">
        <v>7.1589E-2</v>
      </c>
    </row>
    <row r="8" spans="1:36" ht="18.75" customHeight="1" thickBot="1" x14ac:dyDescent="0.3">
      <c r="A8" s="191"/>
      <c r="B8" s="112" t="s">
        <v>0</v>
      </c>
      <c r="C8" s="196" t="s">
        <v>0</v>
      </c>
      <c r="D8" s="124"/>
      <c r="E8" s="125"/>
      <c r="F8" s="125"/>
      <c r="G8" s="125"/>
      <c r="H8" s="126"/>
      <c r="I8" s="160"/>
      <c r="J8" s="161"/>
      <c r="K8" s="161"/>
      <c r="L8" s="162"/>
      <c r="M8" s="163"/>
      <c r="N8" s="5"/>
      <c r="O8" s="165"/>
      <c r="P8" s="112" t="s">
        <v>0</v>
      </c>
      <c r="Q8" s="180"/>
      <c r="R8" s="106"/>
      <c r="S8" s="108" t="s">
        <v>0</v>
      </c>
      <c r="T8" s="184" t="s">
        <v>0</v>
      </c>
      <c r="U8" s="188" t="s">
        <v>0</v>
      </c>
      <c r="V8" s="4"/>
      <c r="W8" s="144"/>
      <c r="X8" s="144"/>
      <c r="Y8" s="140" t="s">
        <v>4</v>
      </c>
      <c r="Z8" s="115" t="s">
        <v>8</v>
      </c>
      <c r="AA8" s="137" t="s">
        <v>27</v>
      </c>
      <c r="AB8" s="167" t="s">
        <v>5</v>
      </c>
      <c r="AD8" s="6" t="s">
        <v>22</v>
      </c>
      <c r="AE8" s="7">
        <v>280</v>
      </c>
      <c r="AF8" s="11">
        <v>41275</v>
      </c>
      <c r="AG8" s="12">
        <v>41455</v>
      </c>
      <c r="AH8" s="13">
        <v>7.3837E-2</v>
      </c>
    </row>
    <row r="9" spans="1:36" ht="45" customHeight="1" thickBot="1" x14ac:dyDescent="0.3">
      <c r="A9" s="191"/>
      <c r="B9" s="112" t="s">
        <v>0</v>
      </c>
      <c r="C9" s="196" t="s">
        <v>0</v>
      </c>
      <c r="D9" s="177" t="s">
        <v>32</v>
      </c>
      <c r="E9" s="175" t="s">
        <v>29</v>
      </c>
      <c r="F9" s="129" t="s">
        <v>51</v>
      </c>
      <c r="G9" s="130"/>
      <c r="H9" s="127" t="s">
        <v>48</v>
      </c>
      <c r="I9" s="177" t="s">
        <v>32</v>
      </c>
      <c r="J9" s="175" t="s">
        <v>29</v>
      </c>
      <c r="K9" s="129" t="s">
        <v>51</v>
      </c>
      <c r="L9" s="130"/>
      <c r="M9" s="127" t="s">
        <v>48</v>
      </c>
      <c r="N9" s="5"/>
      <c r="O9" s="165"/>
      <c r="P9" s="113"/>
      <c r="Q9" s="181"/>
      <c r="R9" s="106"/>
      <c r="S9" s="109"/>
      <c r="T9" s="185"/>
      <c r="U9" s="188" t="s">
        <v>0</v>
      </c>
      <c r="V9" s="4"/>
      <c r="W9" s="144"/>
      <c r="X9" s="144"/>
      <c r="Y9" s="141"/>
      <c r="Z9" s="116"/>
      <c r="AA9" s="138"/>
      <c r="AB9" s="168"/>
      <c r="AD9" s="6" t="s">
        <v>23</v>
      </c>
      <c r="AE9" s="7">
        <v>300</v>
      </c>
      <c r="AF9" s="8">
        <v>41456</v>
      </c>
      <c r="AG9" s="9">
        <v>41639</v>
      </c>
      <c r="AH9" s="10">
        <v>7.6790999999999998E-2</v>
      </c>
    </row>
    <row r="10" spans="1:36" ht="19.5" thickBot="1" x14ac:dyDescent="0.3">
      <c r="A10" s="192"/>
      <c r="B10" s="194" t="s">
        <v>0</v>
      </c>
      <c r="C10" s="197" t="s">
        <v>0</v>
      </c>
      <c r="D10" s="178"/>
      <c r="E10" s="176"/>
      <c r="F10" s="131"/>
      <c r="G10" s="132"/>
      <c r="H10" s="128"/>
      <c r="I10" s="178"/>
      <c r="J10" s="176"/>
      <c r="K10" s="131"/>
      <c r="L10" s="132"/>
      <c r="M10" s="128"/>
      <c r="N10" s="5"/>
      <c r="O10" s="166"/>
      <c r="P10" s="114"/>
      <c r="Q10" s="182"/>
      <c r="R10" s="89">
        <v>15</v>
      </c>
      <c r="S10" s="110"/>
      <c r="T10" s="186"/>
      <c r="U10" s="189" t="s">
        <v>0</v>
      </c>
      <c r="V10" s="4"/>
      <c r="W10" s="145"/>
      <c r="X10" s="145"/>
      <c r="Y10" s="142"/>
      <c r="Z10" s="117"/>
      <c r="AA10" s="139"/>
      <c r="AB10" s="169"/>
      <c r="AD10" s="6" t="s">
        <v>24</v>
      </c>
      <c r="AE10" s="7">
        <f>140*25%+140</f>
        <v>175</v>
      </c>
      <c r="AF10" s="37">
        <v>41640</v>
      </c>
      <c r="AG10" s="38">
        <v>41820</v>
      </c>
      <c r="AH10" s="39">
        <v>7.6997999999999997E-2</v>
      </c>
      <c r="AI10" s="18"/>
    </row>
    <row r="11" spans="1:36" ht="16.5" customHeight="1" x14ac:dyDescent="0.25">
      <c r="A11" s="91">
        <v>1</v>
      </c>
      <c r="B11" s="90"/>
      <c r="C11" s="100">
        <f t="shared" ref="C11:C31" si="0">IFERROR(VLOOKUP(IF(MONTH(B11)&gt;=7,DATE(YEAR(B11),(7),DAY(1)),DATE(YEAR(B11),MONTH(1),DAY(1))),$AF$2:$AH$31,3,FALSE),0)</f>
        <v>0</v>
      </c>
      <c r="D11" s="73"/>
      <c r="E11" s="70"/>
      <c r="F11" s="82"/>
      <c r="G11" s="81">
        <f>IF(AND($B11&gt;DATE(2021,12,31),F11="DOKTORA"),1.2,IF(AND($B11&gt;DATE(2021,12,31),F11="YÜKSEK"),1.07,IF(AND(B11&lt;DATE(2021,12,31),F11="DOKTORA"),1.1,IF(AND($B11&lt;DATE(2021,12,31),F11="YÜKSEK"),1.05,0))))</f>
        <v>0</v>
      </c>
      <c r="H11" s="79">
        <f t="shared" ref="H11:H31" si="1">IFERROR(ROUND(IF(OR(F11="DOKTORA",F11="YÜKSEK"),((VLOOKUP(D11,$AD$2:$AE$20,2,FALSE)*$C11)*G11)*E11,((VLOOKUP(D11,$AD$2:$AE$20,2,FALSE)*$C11)*E11)),2),0)</f>
        <v>0</v>
      </c>
      <c r="I11" s="73"/>
      <c r="J11" s="69"/>
      <c r="K11" s="82"/>
      <c r="L11" s="81">
        <f>IF(AND($B11&gt;DATE(2021,12,31),K11="DOKTORA"),1.2,IF(AND($B11&gt;DATE(2021,12,31),K11="YÜKSEK"),1.07,IF(AND(G11&lt;DATE(2021,12,31),K11="DOKTORA"),1.1,IF(AND($B11&lt;DATE(2021,12,31),K11="YÜKSEK"),1.05,0))))</f>
        <v>0</v>
      </c>
      <c r="M11" s="79">
        <f t="shared" ref="M11:M31" si="2">IFERROR(ROUND(IF(OR(K11="DOKTORA",K11="YÜKSEK"),((VLOOKUP(I11,$AD$2:$AE$20,2,FALSE)*$C11)*L11)*J11,((VLOOKUP(I11,$AD$2:$AE$20,2,FALSE)*$C11)*J11)),2),0)</f>
        <v>0</v>
      </c>
      <c r="N11" s="5"/>
      <c r="O11" s="92">
        <f>H11-M11</f>
        <v>0</v>
      </c>
      <c r="P11" s="93">
        <f>ABS(O11)</f>
        <v>0</v>
      </c>
      <c r="Q11" s="61">
        <v>0</v>
      </c>
      <c r="R11" s="97">
        <f>ROUND(IF(IF(Q11&lt;=$AD$24-P11,P11*0.15,IF(Q11&lt;$AD$24,(($AD$24-Q11)*0.15+(P11-($AD$24-Q11))*0.2),IF(Q11&lt;=$AD$25-P11,P11*0.2,IF(Q11&lt;$AD$25,($AD$25-Q11)*0.2+(P11-($AD$25-Q11))*0.27,IF(Q11&lt;=$AD$26-P11,P11*0.27,IF(Q11&lt;$AD$26,($AD$26-Q11)*0.27+(P11-($AD$26-Q11))*0.35,P11*0.35))))))-ROUND(BF12/12,2)&lt;0,0,IF(Q11&lt;=$AD$24-P11,P11*0.15,IF(Q11&lt;$AD$24,(($AD$24-Q11)*0.15+(P11-($AD$24-Q11))*0.2),IF(Q11&lt;=$AD$25-P11,P11*0.2,IF(Q11&lt;$AD$25,($AD$25-Q11)*0.2+(P11-($AD$25-Q11))*0.27,IF(Q11&lt;=$AD$26-P11,P11*0.27,IF(Q11&lt;$AD$26,($AD$26-Q11)*0.27+(P11-($AD$26-Q11))*0.35,P11*0.35))))))),2)</f>
        <v>0</v>
      </c>
      <c r="S11" s="63">
        <f t="shared" ref="S11:S31" si="3">IF(R11&gt;0,ROUND(P11*0.759%,2),0)</f>
        <v>0</v>
      </c>
      <c r="T11" s="62">
        <f>SUM(S11+R11)</f>
        <v>0</v>
      </c>
      <c r="U11" s="64">
        <f t="shared" ref="U11:U31" si="4">P11-T11</f>
        <v>0</v>
      </c>
      <c r="V11" s="50"/>
      <c r="W11" s="29"/>
      <c r="X11" s="30"/>
      <c r="Y11" s="31">
        <v>9</v>
      </c>
      <c r="Z11" s="32">
        <f t="shared" ref="Z11:Z32" si="5">IF($P$6=X11&gt;0,IF(U11&gt;0,X11-W11,0),0)</f>
        <v>0</v>
      </c>
      <c r="AA11" s="33">
        <f t="shared" ref="AA11:AA32" si="6">IF(U11&gt;0,ROUND(U11*0.09*Z11/36000*100,2),0)</f>
        <v>0</v>
      </c>
      <c r="AB11" s="48">
        <f t="shared" ref="AB11:AB32" si="7">AA11+U11</f>
        <v>0</v>
      </c>
      <c r="AC11" s="40"/>
      <c r="AD11" s="15" t="s">
        <v>25</v>
      </c>
      <c r="AE11" s="7">
        <f>150*25%+150</f>
        <v>187.5</v>
      </c>
      <c r="AF11" s="8">
        <v>41821</v>
      </c>
      <c r="AG11" s="9">
        <v>42004</v>
      </c>
      <c r="AH11" s="10">
        <v>7.6997999999999997E-2</v>
      </c>
    </row>
    <row r="12" spans="1:36" ht="16.5" customHeight="1" x14ac:dyDescent="0.25">
      <c r="A12" s="60">
        <v>2</v>
      </c>
      <c r="B12" s="90"/>
      <c r="C12" s="68">
        <f t="shared" si="0"/>
        <v>0</v>
      </c>
      <c r="D12" s="73"/>
      <c r="E12" s="69"/>
      <c r="F12" s="82"/>
      <c r="G12" s="81">
        <f t="shared" ref="G12:G31" si="8">IF(AND($B12&gt;DATE(2021,12,31),F12="DOKTORA"),1.2,IF(AND($B12&gt;DATE(2021,12,31),F12="YÜKSEK"),1.07,IF(AND(B12&lt;DATE(2021,12,31),F12="DOKTORA"),1.1,IF(AND($B12&lt;DATE(2021,12,31),F12="YÜKSEK"),1.05,0))))</f>
        <v>0</v>
      </c>
      <c r="H12" s="79">
        <f t="shared" si="1"/>
        <v>0</v>
      </c>
      <c r="I12" s="73"/>
      <c r="J12" s="69"/>
      <c r="K12" s="82"/>
      <c r="L12" s="81">
        <f t="shared" ref="L12:L31" si="9">IF(AND($B12&gt;DATE(2021,12,31),K12="DOKTORA"),1.2,IF(AND($B12&gt;DATE(2021,12,31),K12="YÜKSEK"),1.07,IF(AND(G12&lt;DATE(2021,12,31),K12="DOKTORA"),1.1,IF(AND($B12&lt;DATE(2021,12,31),K12="YÜKSEK"),1.05,0))))</f>
        <v>0</v>
      </c>
      <c r="M12" s="79">
        <f t="shared" si="2"/>
        <v>0</v>
      </c>
      <c r="N12" s="5"/>
      <c r="O12" s="94">
        <f t="shared" ref="O12:O22" si="10">H12-M12</f>
        <v>0</v>
      </c>
      <c r="P12" s="64">
        <f t="shared" ref="P12:P17" si="11">ABS(O12)</f>
        <v>0</v>
      </c>
      <c r="Q12" s="65">
        <v>0</v>
      </c>
      <c r="R12" s="97">
        <f t="shared" ref="R12:R31" si="12">ROUND(IF(IF(Q12&lt;=$AD$24-P12,P12*0.15,IF(Q12&lt;$AD$24,(($AD$24-Q12)*0.15+(P12-($AD$24-Q12))*0.2),IF(Q12&lt;=$AD$25-P12,P12*0.2,IF(Q12&lt;$AD$25,($AD$25-Q12)*0.2+(P12-($AD$25-Q12))*0.27,IF(Q12&lt;=$AD$26-P12,P12*0.27,IF(Q12&lt;$AD$26,($AD$26-Q12)*0.27+(P12-($AD$26-Q12))*0.35,P12*0.35))))))-ROUND(BF13/12,2)&lt;0,0,IF(Q12&lt;=$AD$24-P12,P12*0.15,IF(Q12&lt;$AD$24,(($AD$24-Q12)*0.15+(P12-($AD$24-Q12))*0.2),IF(Q12&lt;=$AD$25-P12,P12*0.2,IF(Q12&lt;$AD$25,($AD$25-Q12)*0.2+(P12-($AD$25-Q12))*0.27,IF(Q12&lt;=$AD$26-P12,P12*0.27,IF(Q12&lt;$AD$26,($AD$26-Q12)*0.27+(P12-($AD$26-Q12))*0.35,P12*0.35))))))),2)</f>
        <v>0</v>
      </c>
      <c r="S12" s="63">
        <f t="shared" si="3"/>
        <v>0</v>
      </c>
      <c r="T12" s="62">
        <f t="shared" ref="T12:T31" si="13">SUM(S12+R12)</f>
        <v>0</v>
      </c>
      <c r="U12" s="64">
        <f t="shared" si="4"/>
        <v>0</v>
      </c>
      <c r="V12" s="50"/>
      <c r="W12" s="29"/>
      <c r="X12" s="30"/>
      <c r="Y12" s="31">
        <v>9</v>
      </c>
      <c r="Z12" s="32">
        <f t="shared" si="5"/>
        <v>0</v>
      </c>
      <c r="AA12" s="33">
        <f t="shared" si="6"/>
        <v>0</v>
      </c>
      <c r="AB12" s="48">
        <f t="shared" si="7"/>
        <v>0</v>
      </c>
      <c r="AC12" s="40"/>
      <c r="AD12" s="16" t="s">
        <v>11</v>
      </c>
      <c r="AE12" s="17">
        <v>1900</v>
      </c>
      <c r="AF12" s="11">
        <v>42005</v>
      </c>
      <c r="AG12" s="12">
        <v>42185</v>
      </c>
      <c r="AH12" s="13">
        <v>7.9308000000000003E-2</v>
      </c>
      <c r="AJ12" s="19"/>
    </row>
    <row r="13" spans="1:36" ht="16.5" customHeight="1" x14ac:dyDescent="0.25">
      <c r="A13" s="60">
        <v>3</v>
      </c>
      <c r="B13" s="90"/>
      <c r="C13" s="68">
        <f t="shared" si="0"/>
        <v>0</v>
      </c>
      <c r="D13" s="73"/>
      <c r="E13" s="69"/>
      <c r="F13" s="82"/>
      <c r="G13" s="81">
        <f t="shared" si="8"/>
        <v>0</v>
      </c>
      <c r="H13" s="79">
        <f t="shared" si="1"/>
        <v>0</v>
      </c>
      <c r="I13" s="73"/>
      <c r="J13" s="69"/>
      <c r="K13" s="82"/>
      <c r="L13" s="81">
        <f t="shared" si="9"/>
        <v>0</v>
      </c>
      <c r="M13" s="79">
        <f t="shared" si="2"/>
        <v>0</v>
      </c>
      <c r="N13" s="5"/>
      <c r="O13" s="94">
        <f t="shared" si="10"/>
        <v>0</v>
      </c>
      <c r="P13" s="64">
        <f t="shared" si="11"/>
        <v>0</v>
      </c>
      <c r="Q13" s="65">
        <v>0</v>
      </c>
      <c r="R13" s="97">
        <f t="shared" si="12"/>
        <v>0</v>
      </c>
      <c r="S13" s="63">
        <f t="shared" si="3"/>
        <v>0</v>
      </c>
      <c r="T13" s="62">
        <f t="shared" si="13"/>
        <v>0</v>
      </c>
      <c r="U13" s="64">
        <f t="shared" si="4"/>
        <v>0</v>
      </c>
      <c r="V13" s="50"/>
      <c r="W13" s="29"/>
      <c r="X13" s="30"/>
      <c r="Y13" s="31">
        <v>9</v>
      </c>
      <c r="Z13" s="32">
        <f t="shared" si="5"/>
        <v>0</v>
      </c>
      <c r="AA13" s="33">
        <f t="shared" si="6"/>
        <v>0</v>
      </c>
      <c r="AB13" s="48">
        <f t="shared" si="7"/>
        <v>0</v>
      </c>
      <c r="AC13" s="35"/>
      <c r="AD13" s="20" t="s">
        <v>12</v>
      </c>
      <c r="AE13" s="17">
        <v>1700</v>
      </c>
      <c r="AF13" s="8">
        <v>42186</v>
      </c>
      <c r="AG13" s="9">
        <v>42369</v>
      </c>
      <c r="AH13" s="10">
        <v>8.3084000000000005E-2</v>
      </c>
    </row>
    <row r="14" spans="1:36" ht="16.5" customHeight="1" x14ac:dyDescent="0.25">
      <c r="A14" s="60">
        <v>4</v>
      </c>
      <c r="B14" s="90"/>
      <c r="C14" s="68">
        <f t="shared" si="0"/>
        <v>0</v>
      </c>
      <c r="D14" s="73"/>
      <c r="E14" s="69"/>
      <c r="F14" s="82"/>
      <c r="G14" s="81">
        <f t="shared" si="8"/>
        <v>0</v>
      </c>
      <c r="H14" s="81">
        <f t="shared" si="1"/>
        <v>0</v>
      </c>
      <c r="I14" s="73"/>
      <c r="J14" s="69"/>
      <c r="K14" s="82"/>
      <c r="L14" s="83">
        <f t="shared" si="9"/>
        <v>0</v>
      </c>
      <c r="M14" s="79">
        <f t="shared" si="2"/>
        <v>0</v>
      </c>
      <c r="N14" s="5"/>
      <c r="O14" s="94">
        <f t="shared" si="10"/>
        <v>0</v>
      </c>
      <c r="P14" s="64">
        <f t="shared" si="11"/>
        <v>0</v>
      </c>
      <c r="Q14" s="65">
        <v>0</v>
      </c>
      <c r="R14" s="97">
        <f t="shared" si="12"/>
        <v>0</v>
      </c>
      <c r="S14" s="63">
        <f t="shared" si="3"/>
        <v>0</v>
      </c>
      <c r="T14" s="62">
        <f t="shared" si="13"/>
        <v>0</v>
      </c>
      <c r="U14" s="64">
        <f t="shared" si="4"/>
        <v>0</v>
      </c>
      <c r="V14" s="50"/>
      <c r="W14" s="29"/>
      <c r="X14" s="30"/>
      <c r="Y14" s="31">
        <v>9</v>
      </c>
      <c r="Z14" s="32">
        <f t="shared" si="5"/>
        <v>0</v>
      </c>
      <c r="AA14" s="33">
        <f t="shared" si="6"/>
        <v>0</v>
      </c>
      <c r="AB14" s="48">
        <f t="shared" si="7"/>
        <v>0</v>
      </c>
      <c r="AD14" s="20" t="s">
        <v>13</v>
      </c>
      <c r="AE14" s="17">
        <v>1650</v>
      </c>
      <c r="AF14" s="37">
        <v>42370</v>
      </c>
      <c r="AG14" s="38">
        <v>42551</v>
      </c>
      <c r="AH14" s="39">
        <v>8.8816999999999993E-2</v>
      </c>
    </row>
    <row r="15" spans="1:36" ht="16.5" customHeight="1" x14ac:dyDescent="0.25">
      <c r="A15" s="60">
        <v>5</v>
      </c>
      <c r="B15" s="90"/>
      <c r="C15" s="68">
        <f t="shared" si="0"/>
        <v>0</v>
      </c>
      <c r="D15" s="73"/>
      <c r="E15" s="69"/>
      <c r="F15" s="82"/>
      <c r="G15" s="81">
        <f t="shared" si="8"/>
        <v>0</v>
      </c>
      <c r="H15" s="81">
        <f t="shared" si="1"/>
        <v>0</v>
      </c>
      <c r="I15" s="73"/>
      <c r="J15" s="69"/>
      <c r="K15" s="82"/>
      <c r="L15" s="83">
        <f t="shared" si="9"/>
        <v>0</v>
      </c>
      <c r="M15" s="79">
        <f t="shared" si="2"/>
        <v>0</v>
      </c>
      <c r="N15" s="5"/>
      <c r="O15" s="94">
        <f t="shared" si="10"/>
        <v>0</v>
      </c>
      <c r="P15" s="64">
        <f t="shared" si="11"/>
        <v>0</v>
      </c>
      <c r="Q15" s="65">
        <v>0</v>
      </c>
      <c r="R15" s="97">
        <f t="shared" si="12"/>
        <v>0</v>
      </c>
      <c r="S15" s="63">
        <f t="shared" si="3"/>
        <v>0</v>
      </c>
      <c r="T15" s="62">
        <f t="shared" si="13"/>
        <v>0</v>
      </c>
      <c r="U15" s="64">
        <f t="shared" si="4"/>
        <v>0</v>
      </c>
      <c r="V15" s="50"/>
      <c r="W15" s="29"/>
      <c r="X15" s="30"/>
      <c r="Y15" s="31">
        <v>9</v>
      </c>
      <c r="Z15" s="32">
        <f t="shared" si="5"/>
        <v>0</v>
      </c>
      <c r="AA15" s="33">
        <f t="shared" si="6"/>
        <v>0</v>
      </c>
      <c r="AB15" s="48">
        <f t="shared" si="7"/>
        <v>0</v>
      </c>
      <c r="AD15" s="20" t="s">
        <v>14</v>
      </c>
      <c r="AE15" s="17">
        <v>1600</v>
      </c>
      <c r="AF15" s="37">
        <v>42552</v>
      </c>
      <c r="AG15" s="38">
        <v>42735</v>
      </c>
      <c r="AH15" s="39">
        <v>9.3258999999999995E-2</v>
      </c>
    </row>
    <row r="16" spans="1:36" ht="16.5" customHeight="1" x14ac:dyDescent="0.25">
      <c r="A16" s="60">
        <v>6</v>
      </c>
      <c r="B16" s="90"/>
      <c r="C16" s="68">
        <f t="shared" si="0"/>
        <v>0</v>
      </c>
      <c r="D16" s="73"/>
      <c r="E16" s="69"/>
      <c r="F16" s="82"/>
      <c r="G16" s="81">
        <f t="shared" si="8"/>
        <v>0</v>
      </c>
      <c r="H16" s="81">
        <f t="shared" si="1"/>
        <v>0</v>
      </c>
      <c r="I16" s="73"/>
      <c r="J16" s="69"/>
      <c r="K16" s="82"/>
      <c r="L16" s="83">
        <f t="shared" si="9"/>
        <v>0</v>
      </c>
      <c r="M16" s="79">
        <f t="shared" si="2"/>
        <v>0</v>
      </c>
      <c r="N16" s="5"/>
      <c r="O16" s="94">
        <f t="shared" si="10"/>
        <v>0</v>
      </c>
      <c r="P16" s="64">
        <f t="shared" si="11"/>
        <v>0</v>
      </c>
      <c r="Q16" s="65">
        <v>0</v>
      </c>
      <c r="R16" s="97">
        <f t="shared" si="12"/>
        <v>0</v>
      </c>
      <c r="S16" s="63">
        <f t="shared" si="3"/>
        <v>0</v>
      </c>
      <c r="T16" s="62">
        <f t="shared" si="13"/>
        <v>0</v>
      </c>
      <c r="U16" s="64">
        <f t="shared" si="4"/>
        <v>0</v>
      </c>
      <c r="V16" s="50"/>
      <c r="W16" s="29"/>
      <c r="X16" s="30"/>
      <c r="Y16" s="31">
        <v>9</v>
      </c>
      <c r="Z16" s="32">
        <f t="shared" si="5"/>
        <v>0</v>
      </c>
      <c r="AA16" s="33">
        <f t="shared" si="6"/>
        <v>0</v>
      </c>
      <c r="AB16" s="48">
        <f t="shared" si="7"/>
        <v>0</v>
      </c>
      <c r="AD16" s="20" t="s">
        <v>15</v>
      </c>
      <c r="AE16" s="17">
        <v>1200</v>
      </c>
      <c r="AF16" s="11">
        <v>42736</v>
      </c>
      <c r="AG16" s="12">
        <v>42916</v>
      </c>
      <c r="AH16" s="13">
        <v>9.6058000000000004E-2</v>
      </c>
    </row>
    <row r="17" spans="1:34" ht="16.5" customHeight="1" x14ac:dyDescent="0.25">
      <c r="A17" s="60">
        <v>7</v>
      </c>
      <c r="B17" s="90"/>
      <c r="C17" s="68">
        <f t="shared" si="0"/>
        <v>0</v>
      </c>
      <c r="D17" s="73"/>
      <c r="E17" s="69"/>
      <c r="F17" s="82"/>
      <c r="G17" s="81">
        <f t="shared" si="8"/>
        <v>0</v>
      </c>
      <c r="H17" s="81">
        <f t="shared" si="1"/>
        <v>0</v>
      </c>
      <c r="I17" s="73"/>
      <c r="J17" s="69"/>
      <c r="K17" s="82"/>
      <c r="L17" s="83">
        <f t="shared" si="9"/>
        <v>0</v>
      </c>
      <c r="M17" s="79">
        <f t="shared" si="2"/>
        <v>0</v>
      </c>
      <c r="N17" s="5"/>
      <c r="O17" s="94">
        <f t="shared" si="10"/>
        <v>0</v>
      </c>
      <c r="P17" s="64">
        <f t="shared" si="11"/>
        <v>0</v>
      </c>
      <c r="Q17" s="65">
        <v>0</v>
      </c>
      <c r="R17" s="97">
        <f t="shared" si="12"/>
        <v>0</v>
      </c>
      <c r="S17" s="63">
        <f t="shared" si="3"/>
        <v>0</v>
      </c>
      <c r="T17" s="62">
        <f t="shared" si="13"/>
        <v>0</v>
      </c>
      <c r="U17" s="64">
        <f t="shared" si="4"/>
        <v>0</v>
      </c>
      <c r="V17" s="50"/>
      <c r="W17" s="29"/>
      <c r="X17" s="30"/>
      <c r="Y17" s="31">
        <v>9</v>
      </c>
      <c r="Z17" s="32">
        <f t="shared" si="5"/>
        <v>0</v>
      </c>
      <c r="AA17" s="33">
        <f t="shared" si="6"/>
        <v>0</v>
      </c>
      <c r="AB17" s="48">
        <f t="shared" si="7"/>
        <v>0</v>
      </c>
      <c r="AD17" s="20" t="s">
        <v>16</v>
      </c>
      <c r="AE17" s="17">
        <v>2000</v>
      </c>
      <c r="AF17" s="8">
        <v>42917</v>
      </c>
      <c r="AG17" s="9">
        <v>43100</v>
      </c>
      <c r="AH17" s="10">
        <v>0.10270600000000001</v>
      </c>
    </row>
    <row r="18" spans="1:34" ht="16.5" customHeight="1" x14ac:dyDescent="0.25">
      <c r="A18" s="60">
        <v>8</v>
      </c>
      <c r="B18" s="90"/>
      <c r="C18" s="68">
        <f t="shared" si="0"/>
        <v>0</v>
      </c>
      <c r="D18" s="73"/>
      <c r="E18" s="69"/>
      <c r="F18" s="82"/>
      <c r="G18" s="81">
        <f t="shared" si="8"/>
        <v>0</v>
      </c>
      <c r="H18" s="81">
        <f t="shared" si="1"/>
        <v>0</v>
      </c>
      <c r="I18" s="73"/>
      <c r="J18" s="69"/>
      <c r="K18" s="82"/>
      <c r="L18" s="83">
        <f t="shared" si="9"/>
        <v>0</v>
      </c>
      <c r="M18" s="79">
        <f t="shared" si="2"/>
        <v>0</v>
      </c>
      <c r="N18" s="5"/>
      <c r="O18" s="94">
        <f t="shared" si="10"/>
        <v>0</v>
      </c>
      <c r="P18" s="64">
        <f>ABS(O18)</f>
        <v>0</v>
      </c>
      <c r="Q18" s="65">
        <v>0</v>
      </c>
      <c r="R18" s="97">
        <f t="shared" si="12"/>
        <v>0</v>
      </c>
      <c r="S18" s="63">
        <f t="shared" si="3"/>
        <v>0</v>
      </c>
      <c r="T18" s="62">
        <f t="shared" si="13"/>
        <v>0</v>
      </c>
      <c r="U18" s="64">
        <f t="shared" si="4"/>
        <v>0</v>
      </c>
      <c r="V18" s="50"/>
      <c r="W18" s="29"/>
      <c r="X18" s="30"/>
      <c r="Y18" s="31">
        <v>9</v>
      </c>
      <c r="Z18" s="32">
        <f t="shared" si="5"/>
        <v>0</v>
      </c>
      <c r="AA18" s="33">
        <f t="shared" si="6"/>
        <v>0</v>
      </c>
      <c r="AB18" s="48">
        <f t="shared" si="7"/>
        <v>0</v>
      </c>
      <c r="AD18" s="21"/>
      <c r="AE18" s="22"/>
      <c r="AF18" s="11">
        <v>43101</v>
      </c>
      <c r="AG18" s="12">
        <v>43281</v>
      </c>
      <c r="AH18" s="13">
        <v>0.10854999999999999</v>
      </c>
    </row>
    <row r="19" spans="1:34" ht="16.5" customHeight="1" x14ac:dyDescent="0.25">
      <c r="A19" s="60">
        <v>9</v>
      </c>
      <c r="B19" s="90"/>
      <c r="C19" s="68">
        <f t="shared" si="0"/>
        <v>0</v>
      </c>
      <c r="D19" s="73"/>
      <c r="E19" s="69"/>
      <c r="F19" s="82"/>
      <c r="G19" s="81">
        <f t="shared" si="8"/>
        <v>0</v>
      </c>
      <c r="H19" s="81">
        <f t="shared" si="1"/>
        <v>0</v>
      </c>
      <c r="I19" s="73"/>
      <c r="J19" s="69"/>
      <c r="K19" s="82"/>
      <c r="L19" s="83">
        <f t="shared" si="9"/>
        <v>0</v>
      </c>
      <c r="M19" s="79">
        <f t="shared" si="2"/>
        <v>0</v>
      </c>
      <c r="N19" s="5"/>
      <c r="O19" s="94">
        <f t="shared" si="10"/>
        <v>0</v>
      </c>
      <c r="P19" s="64">
        <f>ABS(O19)</f>
        <v>0</v>
      </c>
      <c r="Q19" s="65">
        <v>0</v>
      </c>
      <c r="R19" s="97">
        <f t="shared" si="12"/>
        <v>0</v>
      </c>
      <c r="S19" s="63">
        <f t="shared" si="3"/>
        <v>0</v>
      </c>
      <c r="T19" s="62">
        <f t="shared" si="13"/>
        <v>0</v>
      </c>
      <c r="U19" s="64">
        <f t="shared" si="4"/>
        <v>0</v>
      </c>
      <c r="V19" s="50"/>
      <c r="W19" s="29"/>
      <c r="X19" s="30"/>
      <c r="Y19" s="31">
        <v>9</v>
      </c>
      <c r="Z19" s="32">
        <f t="shared" si="5"/>
        <v>0</v>
      </c>
      <c r="AA19" s="33">
        <f t="shared" si="6"/>
        <v>0</v>
      </c>
      <c r="AB19" s="48">
        <f t="shared" si="7"/>
        <v>0</v>
      </c>
      <c r="AD19" s="23"/>
      <c r="AF19" s="8">
        <v>43282</v>
      </c>
      <c r="AG19" s="9">
        <v>43465</v>
      </c>
      <c r="AH19" s="10">
        <v>0.11794</v>
      </c>
    </row>
    <row r="20" spans="1:34" ht="16.5" customHeight="1" x14ac:dyDescent="0.25">
      <c r="A20" s="60">
        <v>10</v>
      </c>
      <c r="B20" s="90"/>
      <c r="C20" s="68">
        <f t="shared" si="0"/>
        <v>0</v>
      </c>
      <c r="D20" s="73"/>
      <c r="E20" s="69"/>
      <c r="F20" s="82"/>
      <c r="G20" s="81">
        <f t="shared" si="8"/>
        <v>0</v>
      </c>
      <c r="H20" s="81">
        <f t="shared" si="1"/>
        <v>0</v>
      </c>
      <c r="I20" s="73"/>
      <c r="J20" s="69"/>
      <c r="K20" s="82"/>
      <c r="L20" s="83">
        <f t="shared" si="9"/>
        <v>0</v>
      </c>
      <c r="M20" s="79">
        <f t="shared" si="2"/>
        <v>0</v>
      </c>
      <c r="N20" s="5"/>
      <c r="O20" s="94">
        <f t="shared" si="10"/>
        <v>0</v>
      </c>
      <c r="P20" s="64">
        <f>ABS(O20)</f>
        <v>0</v>
      </c>
      <c r="Q20" s="65">
        <v>0</v>
      </c>
      <c r="R20" s="97">
        <f t="shared" si="12"/>
        <v>0</v>
      </c>
      <c r="S20" s="63">
        <f t="shared" si="3"/>
        <v>0</v>
      </c>
      <c r="T20" s="62">
        <f t="shared" si="13"/>
        <v>0</v>
      </c>
      <c r="U20" s="64">
        <f t="shared" si="4"/>
        <v>0</v>
      </c>
      <c r="V20" s="50"/>
      <c r="W20" s="29"/>
      <c r="X20" s="30"/>
      <c r="Y20" s="31">
        <v>9</v>
      </c>
      <c r="Z20" s="32">
        <f t="shared" si="5"/>
        <v>0</v>
      </c>
      <c r="AA20" s="33">
        <f t="shared" si="6"/>
        <v>0</v>
      </c>
      <c r="AB20" s="48">
        <f t="shared" si="7"/>
        <v>0</v>
      </c>
      <c r="AD20" s="23"/>
      <c r="AF20" s="11">
        <v>43466</v>
      </c>
      <c r="AG20" s="12">
        <v>43646</v>
      </c>
      <c r="AH20" s="13">
        <v>0.13059699999999999</v>
      </c>
    </row>
    <row r="21" spans="1:34" ht="16.5" customHeight="1" x14ac:dyDescent="0.25">
      <c r="A21" s="60">
        <v>11</v>
      </c>
      <c r="B21" s="90"/>
      <c r="C21" s="68">
        <f t="shared" si="0"/>
        <v>0</v>
      </c>
      <c r="D21" s="73"/>
      <c r="E21" s="69"/>
      <c r="F21" s="82"/>
      <c r="G21" s="81">
        <f t="shared" si="8"/>
        <v>0</v>
      </c>
      <c r="H21" s="81">
        <f t="shared" si="1"/>
        <v>0</v>
      </c>
      <c r="I21" s="73"/>
      <c r="J21" s="69"/>
      <c r="K21" s="82"/>
      <c r="L21" s="83">
        <f t="shared" si="9"/>
        <v>0</v>
      </c>
      <c r="M21" s="79">
        <f t="shared" si="2"/>
        <v>0</v>
      </c>
      <c r="N21" s="5"/>
      <c r="O21" s="94">
        <f t="shared" si="10"/>
        <v>0</v>
      </c>
      <c r="P21" s="64">
        <f t="shared" ref="P21:P30" si="14">ABS(O21)</f>
        <v>0</v>
      </c>
      <c r="Q21" s="65">
        <v>0</v>
      </c>
      <c r="R21" s="97">
        <f t="shared" si="12"/>
        <v>0</v>
      </c>
      <c r="S21" s="63">
        <f t="shared" si="3"/>
        <v>0</v>
      </c>
      <c r="T21" s="62">
        <f t="shared" si="13"/>
        <v>0</v>
      </c>
      <c r="U21" s="64">
        <f t="shared" si="4"/>
        <v>0</v>
      </c>
      <c r="V21" s="50"/>
      <c r="W21" s="29"/>
      <c r="X21" s="30"/>
      <c r="Y21" s="31">
        <v>9</v>
      </c>
      <c r="Z21" s="32">
        <f t="shared" si="5"/>
        <v>0</v>
      </c>
      <c r="AA21" s="33">
        <f t="shared" si="6"/>
        <v>0</v>
      </c>
      <c r="AB21" s="48">
        <f t="shared" si="7"/>
        <v>0</v>
      </c>
      <c r="AD21" s="23"/>
      <c r="AF21" s="8">
        <v>43647</v>
      </c>
      <c r="AG21" s="9">
        <v>43830</v>
      </c>
      <c r="AH21" s="10">
        <v>0.138459</v>
      </c>
    </row>
    <row r="22" spans="1:34" ht="16.5" customHeight="1" thickBot="1" x14ac:dyDescent="0.3">
      <c r="A22" s="60">
        <v>12</v>
      </c>
      <c r="B22" s="90"/>
      <c r="C22" s="68">
        <f t="shared" si="0"/>
        <v>0</v>
      </c>
      <c r="D22" s="73"/>
      <c r="E22" s="69"/>
      <c r="F22" s="82"/>
      <c r="G22" s="81">
        <f t="shared" si="8"/>
        <v>0</v>
      </c>
      <c r="H22" s="81">
        <f t="shared" si="1"/>
        <v>0</v>
      </c>
      <c r="I22" s="73"/>
      <c r="J22" s="69"/>
      <c r="K22" s="82"/>
      <c r="L22" s="83">
        <f t="shared" si="9"/>
        <v>0</v>
      </c>
      <c r="M22" s="79">
        <f t="shared" si="2"/>
        <v>0</v>
      </c>
      <c r="N22" s="5"/>
      <c r="O22" s="94">
        <f t="shared" si="10"/>
        <v>0</v>
      </c>
      <c r="P22" s="64">
        <f t="shared" si="14"/>
        <v>0</v>
      </c>
      <c r="Q22" s="65">
        <v>0</v>
      </c>
      <c r="R22" s="97">
        <f t="shared" si="12"/>
        <v>0</v>
      </c>
      <c r="S22" s="63">
        <f t="shared" si="3"/>
        <v>0</v>
      </c>
      <c r="T22" s="62">
        <f t="shared" si="13"/>
        <v>0</v>
      </c>
      <c r="U22" s="64">
        <f t="shared" si="4"/>
        <v>0</v>
      </c>
      <c r="V22" s="50"/>
      <c r="W22" s="29"/>
      <c r="X22" s="30"/>
      <c r="Y22" s="31">
        <v>9</v>
      </c>
      <c r="Z22" s="32">
        <f t="shared" si="5"/>
        <v>0</v>
      </c>
      <c r="AA22" s="33">
        <f t="shared" si="6"/>
        <v>0</v>
      </c>
      <c r="AB22" s="48">
        <f t="shared" si="7"/>
        <v>0</v>
      </c>
      <c r="AF22" s="11">
        <v>43831</v>
      </c>
      <c r="AG22" s="12">
        <v>44012</v>
      </c>
      <c r="AH22" s="13">
        <v>0.146061</v>
      </c>
    </row>
    <row r="23" spans="1:34" ht="16.5" customHeight="1" thickBot="1" x14ac:dyDescent="0.3">
      <c r="A23" s="60">
        <v>13</v>
      </c>
      <c r="B23" s="90"/>
      <c r="C23" s="68">
        <f t="shared" si="0"/>
        <v>0</v>
      </c>
      <c r="D23" s="73"/>
      <c r="E23" s="69"/>
      <c r="F23" s="82"/>
      <c r="G23" s="81">
        <f t="shared" si="8"/>
        <v>0</v>
      </c>
      <c r="H23" s="81">
        <f t="shared" si="1"/>
        <v>0</v>
      </c>
      <c r="I23" s="73"/>
      <c r="J23" s="69"/>
      <c r="K23" s="82"/>
      <c r="L23" s="83">
        <f t="shared" si="9"/>
        <v>0</v>
      </c>
      <c r="M23" s="79">
        <f t="shared" si="2"/>
        <v>0</v>
      </c>
      <c r="N23" s="5"/>
      <c r="O23" s="94">
        <f t="shared" ref="O23:O31" si="15">ROUND(IF(F23="YÜKSEK",IFERROR((VLOOKUP(B23,$AD$2:$AE$18,2,FALSE)*E23)*C23,0)*1.05,IFERROR((VLOOKUP(D23,$AD$2:$AE$18,2,FALSE)*E23)*C23,0))-IF(K23="YÜKSEK",IFERROR((VLOOKUP(I23,$AD$2:$AE$18,2,FALSE)*J23)*C23,0)*1.05,IFERROR((VLOOKUP(I23,$AD$2:$AE$18,2,FALSE)*J23)*C23,0)),2)</f>
        <v>0</v>
      </c>
      <c r="P23" s="64">
        <f t="shared" si="14"/>
        <v>0</v>
      </c>
      <c r="Q23" s="65">
        <v>0</v>
      </c>
      <c r="R23" s="97">
        <f t="shared" si="12"/>
        <v>0</v>
      </c>
      <c r="S23" s="63">
        <f t="shared" si="3"/>
        <v>0</v>
      </c>
      <c r="T23" s="62">
        <f t="shared" si="13"/>
        <v>0</v>
      </c>
      <c r="U23" s="64">
        <f t="shared" si="4"/>
        <v>0</v>
      </c>
      <c r="V23" s="50"/>
      <c r="W23" s="29"/>
      <c r="X23" s="30"/>
      <c r="Y23" s="31">
        <v>9</v>
      </c>
      <c r="Z23" s="32">
        <f t="shared" si="5"/>
        <v>0</v>
      </c>
      <c r="AA23" s="33">
        <f t="shared" si="6"/>
        <v>0</v>
      </c>
      <c r="AB23" s="48">
        <f t="shared" si="7"/>
        <v>0</v>
      </c>
      <c r="AD23" s="44" t="s">
        <v>41</v>
      </c>
      <c r="AF23" s="8">
        <v>44013</v>
      </c>
      <c r="AG23" s="9">
        <v>44196</v>
      </c>
      <c r="AH23" s="10">
        <v>0.15446099999999999</v>
      </c>
    </row>
    <row r="24" spans="1:34" ht="16.5" customHeight="1" x14ac:dyDescent="0.25">
      <c r="A24" s="60">
        <v>14</v>
      </c>
      <c r="B24" s="90"/>
      <c r="C24" s="68">
        <f t="shared" si="0"/>
        <v>0</v>
      </c>
      <c r="D24" s="73"/>
      <c r="E24" s="69"/>
      <c r="F24" s="82"/>
      <c r="G24" s="81">
        <f t="shared" si="8"/>
        <v>0</v>
      </c>
      <c r="H24" s="81">
        <f t="shared" si="1"/>
        <v>0</v>
      </c>
      <c r="I24" s="73"/>
      <c r="J24" s="69"/>
      <c r="K24" s="82"/>
      <c r="L24" s="83">
        <f t="shared" si="9"/>
        <v>0</v>
      </c>
      <c r="M24" s="79">
        <f t="shared" si="2"/>
        <v>0</v>
      </c>
      <c r="N24" s="5"/>
      <c r="O24" s="94">
        <f t="shared" si="15"/>
        <v>0</v>
      </c>
      <c r="P24" s="64">
        <f t="shared" si="14"/>
        <v>0</v>
      </c>
      <c r="Q24" s="65">
        <v>0</v>
      </c>
      <c r="R24" s="97">
        <f t="shared" si="12"/>
        <v>0</v>
      </c>
      <c r="S24" s="63">
        <f t="shared" si="3"/>
        <v>0</v>
      </c>
      <c r="T24" s="62">
        <f t="shared" si="13"/>
        <v>0</v>
      </c>
      <c r="U24" s="64">
        <f t="shared" si="4"/>
        <v>0</v>
      </c>
      <c r="V24" s="50"/>
      <c r="W24" s="29"/>
      <c r="X24" s="30"/>
      <c r="Y24" s="31">
        <v>9</v>
      </c>
      <c r="Z24" s="32">
        <f t="shared" si="5"/>
        <v>0</v>
      </c>
      <c r="AA24" s="33">
        <f t="shared" si="6"/>
        <v>0</v>
      </c>
      <c r="AB24" s="48">
        <f t="shared" si="7"/>
        <v>0</v>
      </c>
      <c r="AD24" s="41">
        <v>70000</v>
      </c>
      <c r="AE24" s="45">
        <v>0.15</v>
      </c>
      <c r="AF24" s="11">
        <v>44197</v>
      </c>
      <c r="AG24" s="12">
        <v>44377</v>
      </c>
      <c r="AH24" s="13">
        <v>0.16578599999999999</v>
      </c>
    </row>
    <row r="25" spans="1:34" ht="16.5" customHeight="1" x14ac:dyDescent="0.25">
      <c r="A25" s="60">
        <v>15</v>
      </c>
      <c r="B25" s="90"/>
      <c r="C25" s="68">
        <f t="shared" si="0"/>
        <v>0</v>
      </c>
      <c r="D25" s="73"/>
      <c r="E25" s="69"/>
      <c r="F25" s="82"/>
      <c r="G25" s="81">
        <f t="shared" si="8"/>
        <v>0</v>
      </c>
      <c r="H25" s="81">
        <f t="shared" si="1"/>
        <v>0</v>
      </c>
      <c r="I25" s="73"/>
      <c r="J25" s="69"/>
      <c r="K25" s="82"/>
      <c r="L25" s="83">
        <f t="shared" si="9"/>
        <v>0</v>
      </c>
      <c r="M25" s="79">
        <f t="shared" si="2"/>
        <v>0</v>
      </c>
      <c r="N25" s="5"/>
      <c r="O25" s="94">
        <f t="shared" si="15"/>
        <v>0</v>
      </c>
      <c r="P25" s="64">
        <f t="shared" si="14"/>
        <v>0</v>
      </c>
      <c r="Q25" s="65">
        <v>0</v>
      </c>
      <c r="R25" s="97">
        <f t="shared" si="12"/>
        <v>0</v>
      </c>
      <c r="S25" s="63">
        <f t="shared" si="3"/>
        <v>0</v>
      </c>
      <c r="T25" s="62">
        <f t="shared" si="13"/>
        <v>0</v>
      </c>
      <c r="U25" s="64">
        <f t="shared" si="4"/>
        <v>0</v>
      </c>
      <c r="V25" s="50"/>
      <c r="W25" s="29"/>
      <c r="X25" s="30"/>
      <c r="Y25" s="31">
        <v>9</v>
      </c>
      <c r="Z25" s="32">
        <f t="shared" si="5"/>
        <v>0</v>
      </c>
      <c r="AA25" s="33">
        <f t="shared" si="6"/>
        <v>0</v>
      </c>
      <c r="AB25" s="48">
        <f t="shared" si="7"/>
        <v>0</v>
      </c>
      <c r="AD25" s="42">
        <v>150000</v>
      </c>
      <c r="AE25" s="46">
        <v>0.2</v>
      </c>
      <c r="AF25" s="8">
        <v>44378</v>
      </c>
      <c r="AG25" s="9">
        <v>44561</v>
      </c>
      <c r="AH25" s="10">
        <v>0.17979700000000001</v>
      </c>
    </row>
    <row r="26" spans="1:34" ht="16.5" customHeight="1" thickBot="1" x14ac:dyDescent="0.3">
      <c r="A26" s="60">
        <v>16</v>
      </c>
      <c r="B26" s="90"/>
      <c r="C26" s="68">
        <f t="shared" si="0"/>
        <v>0</v>
      </c>
      <c r="D26" s="73"/>
      <c r="E26" s="69"/>
      <c r="F26" s="82"/>
      <c r="G26" s="81">
        <f t="shared" si="8"/>
        <v>0</v>
      </c>
      <c r="H26" s="81">
        <f t="shared" si="1"/>
        <v>0</v>
      </c>
      <c r="I26" s="73"/>
      <c r="J26" s="69"/>
      <c r="K26" s="82"/>
      <c r="L26" s="83">
        <f t="shared" si="9"/>
        <v>0</v>
      </c>
      <c r="M26" s="79">
        <f t="shared" si="2"/>
        <v>0</v>
      </c>
      <c r="N26" s="5"/>
      <c r="O26" s="94">
        <f t="shared" si="15"/>
        <v>0</v>
      </c>
      <c r="P26" s="64">
        <f t="shared" si="14"/>
        <v>0</v>
      </c>
      <c r="Q26" s="65">
        <v>0</v>
      </c>
      <c r="R26" s="97">
        <f t="shared" si="12"/>
        <v>0</v>
      </c>
      <c r="S26" s="63">
        <f t="shared" si="3"/>
        <v>0</v>
      </c>
      <c r="T26" s="62">
        <f t="shared" si="13"/>
        <v>0</v>
      </c>
      <c r="U26" s="64">
        <f t="shared" si="4"/>
        <v>0</v>
      </c>
      <c r="V26" s="50"/>
      <c r="W26" s="29"/>
      <c r="X26" s="30"/>
      <c r="Y26" s="31">
        <v>9</v>
      </c>
      <c r="Z26" s="32">
        <f t="shared" si="5"/>
        <v>0</v>
      </c>
      <c r="AA26" s="33">
        <f t="shared" si="6"/>
        <v>0</v>
      </c>
      <c r="AB26" s="48">
        <f t="shared" si="7"/>
        <v>0</v>
      </c>
      <c r="AD26" s="43">
        <v>550000</v>
      </c>
      <c r="AE26" s="47">
        <v>0.27</v>
      </c>
      <c r="AF26" s="11">
        <v>44562</v>
      </c>
      <c r="AG26" s="12">
        <v>44742</v>
      </c>
      <c r="AH26" s="13">
        <v>0.23544499999999999</v>
      </c>
    </row>
    <row r="27" spans="1:34" ht="16.5" customHeight="1" x14ac:dyDescent="0.25">
      <c r="A27" s="60">
        <v>17</v>
      </c>
      <c r="B27" s="90"/>
      <c r="C27" s="68">
        <f t="shared" si="0"/>
        <v>0</v>
      </c>
      <c r="D27" s="73"/>
      <c r="E27" s="69"/>
      <c r="F27" s="82"/>
      <c r="G27" s="81">
        <f t="shared" si="8"/>
        <v>0</v>
      </c>
      <c r="H27" s="81">
        <f t="shared" si="1"/>
        <v>0</v>
      </c>
      <c r="I27" s="73"/>
      <c r="J27" s="69"/>
      <c r="K27" s="82"/>
      <c r="L27" s="83">
        <f t="shared" si="9"/>
        <v>0</v>
      </c>
      <c r="M27" s="79">
        <f t="shared" si="2"/>
        <v>0</v>
      </c>
      <c r="N27" s="5"/>
      <c r="O27" s="94">
        <f t="shared" si="15"/>
        <v>0</v>
      </c>
      <c r="P27" s="64">
        <f t="shared" si="14"/>
        <v>0</v>
      </c>
      <c r="Q27" s="65">
        <v>0</v>
      </c>
      <c r="R27" s="97">
        <f t="shared" si="12"/>
        <v>0</v>
      </c>
      <c r="S27" s="63">
        <f t="shared" si="3"/>
        <v>0</v>
      </c>
      <c r="T27" s="62">
        <f t="shared" si="13"/>
        <v>0</v>
      </c>
      <c r="U27" s="64">
        <f t="shared" si="4"/>
        <v>0</v>
      </c>
      <c r="V27" s="50"/>
      <c r="W27" s="29"/>
      <c r="X27" s="30"/>
      <c r="Y27" s="31">
        <v>9</v>
      </c>
      <c r="Z27" s="32">
        <f t="shared" si="5"/>
        <v>0</v>
      </c>
      <c r="AA27" s="33">
        <f t="shared" si="6"/>
        <v>0</v>
      </c>
      <c r="AB27" s="48">
        <f t="shared" si="7"/>
        <v>0</v>
      </c>
      <c r="AF27" s="8">
        <v>44743</v>
      </c>
      <c r="AG27" s="9">
        <v>44926</v>
      </c>
      <c r="AH27" s="10">
        <v>0.33360299999999998</v>
      </c>
    </row>
    <row r="28" spans="1:34" ht="16.5" customHeight="1" x14ac:dyDescent="0.25">
      <c r="A28" s="60">
        <v>18</v>
      </c>
      <c r="B28" s="90"/>
      <c r="C28" s="68">
        <f t="shared" si="0"/>
        <v>0</v>
      </c>
      <c r="D28" s="73"/>
      <c r="E28" s="69"/>
      <c r="F28" s="82"/>
      <c r="G28" s="81">
        <f t="shared" si="8"/>
        <v>0</v>
      </c>
      <c r="H28" s="81">
        <f t="shared" si="1"/>
        <v>0</v>
      </c>
      <c r="I28" s="73"/>
      <c r="J28" s="69"/>
      <c r="K28" s="82"/>
      <c r="L28" s="83">
        <f t="shared" si="9"/>
        <v>0</v>
      </c>
      <c r="M28" s="79">
        <f t="shared" si="2"/>
        <v>0</v>
      </c>
      <c r="N28" s="5"/>
      <c r="O28" s="94">
        <f t="shared" si="15"/>
        <v>0</v>
      </c>
      <c r="P28" s="64">
        <f t="shared" si="14"/>
        <v>0</v>
      </c>
      <c r="Q28" s="65">
        <v>0</v>
      </c>
      <c r="R28" s="97">
        <f t="shared" si="12"/>
        <v>0</v>
      </c>
      <c r="S28" s="63">
        <f t="shared" si="3"/>
        <v>0</v>
      </c>
      <c r="T28" s="62">
        <f t="shared" si="13"/>
        <v>0</v>
      </c>
      <c r="U28" s="64">
        <f t="shared" si="4"/>
        <v>0</v>
      </c>
      <c r="V28" s="50"/>
      <c r="W28" s="29"/>
      <c r="X28" s="30"/>
      <c r="Y28" s="31">
        <v>9</v>
      </c>
      <c r="Z28" s="32">
        <f t="shared" si="5"/>
        <v>0</v>
      </c>
      <c r="AA28" s="33">
        <f t="shared" si="6"/>
        <v>0</v>
      </c>
      <c r="AB28" s="48">
        <f t="shared" si="7"/>
        <v>0</v>
      </c>
      <c r="AF28" s="8">
        <v>44927</v>
      </c>
      <c r="AG28" s="9">
        <v>45107</v>
      </c>
      <c r="AH28" s="99">
        <v>0.43368390000000001</v>
      </c>
    </row>
    <row r="29" spans="1:34" ht="16.5" customHeight="1" x14ac:dyDescent="0.25">
      <c r="A29" s="60">
        <v>19</v>
      </c>
      <c r="B29" s="90"/>
      <c r="C29" s="68">
        <f t="shared" si="0"/>
        <v>0</v>
      </c>
      <c r="D29" s="73"/>
      <c r="E29" s="69"/>
      <c r="F29" s="82"/>
      <c r="G29" s="81">
        <f t="shared" si="8"/>
        <v>0</v>
      </c>
      <c r="H29" s="81">
        <f t="shared" si="1"/>
        <v>0</v>
      </c>
      <c r="I29" s="73"/>
      <c r="J29" s="69"/>
      <c r="K29" s="82"/>
      <c r="L29" s="83">
        <f t="shared" si="9"/>
        <v>0</v>
      </c>
      <c r="M29" s="79">
        <f t="shared" si="2"/>
        <v>0</v>
      </c>
      <c r="N29" s="5"/>
      <c r="O29" s="94">
        <f t="shared" si="15"/>
        <v>0</v>
      </c>
      <c r="P29" s="64">
        <f t="shared" si="14"/>
        <v>0</v>
      </c>
      <c r="Q29" s="65">
        <v>0</v>
      </c>
      <c r="R29" s="97">
        <f t="shared" si="12"/>
        <v>0</v>
      </c>
      <c r="S29" s="63">
        <f t="shared" si="3"/>
        <v>0</v>
      </c>
      <c r="T29" s="62">
        <f t="shared" si="13"/>
        <v>0</v>
      </c>
      <c r="U29" s="64">
        <f t="shared" si="4"/>
        <v>0</v>
      </c>
      <c r="V29" s="50"/>
      <c r="W29" s="29"/>
      <c r="X29" s="30"/>
      <c r="Y29" s="31">
        <v>9</v>
      </c>
      <c r="Z29" s="32">
        <f t="shared" si="5"/>
        <v>0</v>
      </c>
      <c r="AA29" s="33">
        <f t="shared" si="6"/>
        <v>0</v>
      </c>
      <c r="AB29" s="48">
        <f t="shared" si="7"/>
        <v>0</v>
      </c>
      <c r="AF29" s="8"/>
      <c r="AG29" s="9"/>
      <c r="AH29" s="10"/>
    </row>
    <row r="30" spans="1:34" ht="16.5" customHeight="1" x14ac:dyDescent="0.25">
      <c r="A30" s="60">
        <v>20</v>
      </c>
      <c r="B30" s="90"/>
      <c r="C30" s="68">
        <f t="shared" si="0"/>
        <v>0</v>
      </c>
      <c r="D30" s="73"/>
      <c r="E30" s="69"/>
      <c r="F30" s="82"/>
      <c r="G30" s="81">
        <f t="shared" si="8"/>
        <v>0</v>
      </c>
      <c r="H30" s="81">
        <f t="shared" si="1"/>
        <v>0</v>
      </c>
      <c r="I30" s="73"/>
      <c r="J30" s="69"/>
      <c r="K30" s="82"/>
      <c r="L30" s="83">
        <f t="shared" si="9"/>
        <v>0</v>
      </c>
      <c r="M30" s="79">
        <f t="shared" si="2"/>
        <v>0</v>
      </c>
      <c r="N30" s="5"/>
      <c r="O30" s="94">
        <f t="shared" si="15"/>
        <v>0</v>
      </c>
      <c r="P30" s="64">
        <f t="shared" si="14"/>
        <v>0</v>
      </c>
      <c r="Q30" s="65">
        <v>0</v>
      </c>
      <c r="R30" s="97">
        <f t="shared" si="12"/>
        <v>0</v>
      </c>
      <c r="S30" s="63">
        <f t="shared" si="3"/>
        <v>0</v>
      </c>
      <c r="T30" s="62">
        <f t="shared" si="13"/>
        <v>0</v>
      </c>
      <c r="U30" s="64">
        <f t="shared" si="4"/>
        <v>0</v>
      </c>
      <c r="V30" s="50"/>
      <c r="W30" s="29"/>
      <c r="X30" s="30"/>
      <c r="Y30" s="31">
        <v>9</v>
      </c>
      <c r="Z30" s="32">
        <f t="shared" si="5"/>
        <v>0</v>
      </c>
      <c r="AA30" s="33">
        <f t="shared" si="6"/>
        <v>0</v>
      </c>
      <c r="AB30" s="48">
        <f t="shared" si="7"/>
        <v>0</v>
      </c>
      <c r="AF30" s="8"/>
      <c r="AG30" s="9"/>
      <c r="AH30" s="10"/>
    </row>
    <row r="31" spans="1:34" ht="16.5" customHeight="1" thickBot="1" x14ac:dyDescent="0.3">
      <c r="A31" s="60">
        <v>21</v>
      </c>
      <c r="B31" s="90"/>
      <c r="C31" s="71">
        <f t="shared" si="0"/>
        <v>0</v>
      </c>
      <c r="D31" s="85"/>
      <c r="E31" s="72"/>
      <c r="F31" s="84"/>
      <c r="G31" s="86">
        <f t="shared" si="8"/>
        <v>0</v>
      </c>
      <c r="H31" s="86">
        <f t="shared" si="1"/>
        <v>0</v>
      </c>
      <c r="I31" s="85"/>
      <c r="J31" s="72"/>
      <c r="K31" s="84"/>
      <c r="L31" s="87">
        <f t="shared" si="9"/>
        <v>0</v>
      </c>
      <c r="M31" s="88">
        <f t="shared" si="2"/>
        <v>0</v>
      </c>
      <c r="N31" s="5"/>
      <c r="O31" s="95">
        <f t="shared" si="15"/>
        <v>0</v>
      </c>
      <c r="P31" s="96">
        <f>ABS(O31)</f>
        <v>0</v>
      </c>
      <c r="Q31" s="65">
        <v>0</v>
      </c>
      <c r="R31" s="97">
        <f t="shared" si="12"/>
        <v>0</v>
      </c>
      <c r="S31" s="63">
        <f t="shared" si="3"/>
        <v>0</v>
      </c>
      <c r="T31" s="62">
        <f t="shared" si="13"/>
        <v>0</v>
      </c>
      <c r="U31" s="64">
        <f t="shared" si="4"/>
        <v>0</v>
      </c>
      <c r="V31" s="50"/>
      <c r="W31" s="29"/>
      <c r="X31" s="30"/>
      <c r="Y31" s="31">
        <v>9</v>
      </c>
      <c r="Z31" s="32">
        <f t="shared" si="5"/>
        <v>0</v>
      </c>
      <c r="AA31" s="33">
        <f t="shared" si="6"/>
        <v>0</v>
      </c>
      <c r="AB31" s="48">
        <f t="shared" si="7"/>
        <v>0</v>
      </c>
      <c r="AF31" s="8"/>
      <c r="AG31" s="9"/>
      <c r="AH31" s="10"/>
    </row>
    <row r="32" spans="1:34" ht="19.5" thickBot="1" x14ac:dyDescent="0.3">
      <c r="C32" s="74">
        <f>SUM(C11:C31)</f>
        <v>0</v>
      </c>
      <c r="D32" s="75" t="s">
        <v>6</v>
      </c>
      <c r="E32" s="76">
        <f>SUM(E11:E31)</f>
        <v>0</v>
      </c>
      <c r="F32" s="77"/>
      <c r="G32" s="80"/>
      <c r="H32" s="78"/>
      <c r="I32" s="53" t="s">
        <v>44</v>
      </c>
      <c r="J32" s="52">
        <f>SUM(J11:J31)</f>
        <v>0</v>
      </c>
      <c r="K32" s="52">
        <f>SUM(K11:K31)</f>
        <v>0</v>
      </c>
      <c r="L32" s="52">
        <f>SUM(L11:L31)</f>
        <v>0</v>
      </c>
      <c r="M32" s="52">
        <f>SUM(M11:M31)</f>
        <v>0</v>
      </c>
      <c r="N32" s="5"/>
      <c r="O32" s="52">
        <f t="shared" ref="O32:U32" si="16">SUM(O11:O31)</f>
        <v>0</v>
      </c>
      <c r="P32" s="52">
        <f t="shared" si="16"/>
        <v>0</v>
      </c>
      <c r="Q32" s="52">
        <f t="shared" si="16"/>
        <v>0</v>
      </c>
      <c r="R32" s="52">
        <f t="shared" si="16"/>
        <v>0</v>
      </c>
      <c r="S32" s="52">
        <f t="shared" si="16"/>
        <v>0</v>
      </c>
      <c r="T32" s="52">
        <f t="shared" si="16"/>
        <v>0</v>
      </c>
      <c r="U32" s="52">
        <f t="shared" si="16"/>
        <v>0</v>
      </c>
      <c r="V32" s="50"/>
      <c r="W32" s="58"/>
      <c r="X32" s="59"/>
      <c r="Y32" s="31">
        <v>9</v>
      </c>
      <c r="Z32" s="32">
        <f t="shared" si="5"/>
        <v>0</v>
      </c>
      <c r="AA32" s="33">
        <f t="shared" si="6"/>
        <v>0</v>
      </c>
      <c r="AB32" s="48">
        <f t="shared" si="7"/>
        <v>0</v>
      </c>
      <c r="AF32" s="8"/>
      <c r="AG32" s="9"/>
      <c r="AH32" s="10"/>
    </row>
    <row r="33" spans="2:28" ht="15.75" thickBot="1" x14ac:dyDescent="0.3">
      <c r="C33" s="24"/>
      <c r="D33" s="25"/>
      <c r="E33"/>
      <c r="F33"/>
      <c r="G33"/>
      <c r="H33"/>
      <c r="I33"/>
      <c r="J33"/>
      <c r="K33"/>
      <c r="L33"/>
      <c r="M33"/>
      <c r="N33" s="5"/>
      <c r="O33"/>
      <c r="P33"/>
      <c r="Q33"/>
      <c r="R33"/>
      <c r="S33"/>
      <c r="T33"/>
      <c r="U33"/>
      <c r="V33"/>
      <c r="W33" s="173" t="s">
        <v>7</v>
      </c>
      <c r="X33" s="174"/>
      <c r="Y33" s="174"/>
      <c r="Z33" s="174"/>
      <c r="AA33" s="54">
        <f>SUM(AA11:AA32)</f>
        <v>0</v>
      </c>
      <c r="AB33" s="49">
        <f>AB32</f>
        <v>0</v>
      </c>
    </row>
    <row r="34" spans="2:28" x14ac:dyDescent="0.25"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 s="26"/>
      <c r="X34" s="26"/>
      <c r="Y34" s="26"/>
      <c r="Z34" s="27"/>
      <c r="AA34" s="27"/>
    </row>
    <row r="36" spans="2:28" x14ac:dyDescent="0.25">
      <c r="B36" s="28" t="s">
        <v>38</v>
      </c>
    </row>
    <row r="37" spans="2:28" x14ac:dyDescent="0.25">
      <c r="K37" s="101"/>
    </row>
    <row r="38" spans="2:28" x14ac:dyDescent="0.25">
      <c r="C38" s="34" t="s">
        <v>34</v>
      </c>
      <c r="D38" s="3"/>
      <c r="E38" s="3"/>
      <c r="F38" s="3"/>
      <c r="G38" s="3"/>
      <c r="H38" s="3"/>
      <c r="I38" s="2"/>
      <c r="J38" s="2"/>
      <c r="K38" s="2"/>
      <c r="L38" s="2"/>
      <c r="M38" s="2"/>
      <c r="N38" s="2"/>
      <c r="O38" s="2"/>
      <c r="P38" s="2"/>
      <c r="Q38" s="2"/>
      <c r="R38" s="2"/>
      <c r="S38" s="34" t="s">
        <v>37</v>
      </c>
    </row>
    <row r="39" spans="2:28" x14ac:dyDescent="0.25">
      <c r="C39" s="5"/>
      <c r="D39" s="5"/>
      <c r="E39" s="5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36">
        <f ca="1">TODAY()</f>
        <v>44950</v>
      </c>
    </row>
    <row r="40" spans="2:28" x14ac:dyDescent="0.25">
      <c r="C40" s="35" t="s">
        <v>35</v>
      </c>
      <c r="S40" s="35" t="s">
        <v>35</v>
      </c>
    </row>
    <row r="41" spans="2:28" x14ac:dyDescent="0.25">
      <c r="C41" s="35" t="s">
        <v>36</v>
      </c>
      <c r="S41" s="35" t="s">
        <v>36</v>
      </c>
    </row>
  </sheetData>
  <mergeCells count="33">
    <mergeCell ref="A6:A10"/>
    <mergeCell ref="D9:D10"/>
    <mergeCell ref="E9:E10"/>
    <mergeCell ref="B6:B10"/>
    <mergeCell ref="K9:L10"/>
    <mergeCell ref="C6:C10"/>
    <mergeCell ref="I1:V1"/>
    <mergeCell ref="W33:Z33"/>
    <mergeCell ref="J9:J10"/>
    <mergeCell ref="I9:I10"/>
    <mergeCell ref="Q6:Q10"/>
    <mergeCell ref="T6:T10"/>
    <mergeCell ref="U6:U10"/>
    <mergeCell ref="X6:X10"/>
    <mergeCell ref="AA8:AA10"/>
    <mergeCell ref="Y8:Y10"/>
    <mergeCell ref="W6:W10"/>
    <mergeCell ref="Y6:AB7"/>
    <mergeCell ref="I6:M8"/>
    <mergeCell ref="O6:O10"/>
    <mergeCell ref="AB8:AB10"/>
    <mergeCell ref="D2:H2"/>
    <mergeCell ref="R6:R9"/>
    <mergeCell ref="S6:S10"/>
    <mergeCell ref="P6:P10"/>
    <mergeCell ref="Z8:Z10"/>
    <mergeCell ref="D6:H8"/>
    <mergeCell ref="H9:H10"/>
    <mergeCell ref="F9:G10"/>
    <mergeCell ref="D3:H3"/>
    <mergeCell ref="D4:H4"/>
    <mergeCell ref="M9:M10"/>
    <mergeCell ref="D5:H5"/>
  </mergeCells>
  <conditionalFormatting sqref="B11:B31">
    <cfRule type="expression" dxfId="0" priority="26" stopIfTrue="1">
      <formula>$B11&lt;(TODAY()-1825)</formula>
    </cfRule>
  </conditionalFormatting>
  <dataValidations count="4">
    <dataValidation operator="greaterThanOrEqual" allowBlank="1" showInputMessage="1" showErrorMessage="1" sqref="B11:B31"/>
    <dataValidation type="list" allowBlank="1" showInputMessage="1" showErrorMessage="1" sqref="F11:F31 K11:K31">
      <formula1>"YÜKSEK,DOKTORA,YOK"</formula1>
    </dataValidation>
    <dataValidation type="list" allowBlank="1" showInputMessage="1" showErrorMessage="1" sqref="D11:D31 I11:I31">
      <formula1>$AD$2:$AD$18</formula1>
    </dataValidation>
    <dataValidation type="list" allowBlank="1" showInputMessage="1" showErrorMessage="1" sqref="I44:I51">
      <formula1>$AH$3:$AH$18</formula1>
    </dataValidation>
  </dataValidations>
  <pageMargins left="0.23622047244094491" right="0.19685039370078741" top="1.3779527559055118" bottom="0.23622047244094491" header="0.15748031496062992" footer="0.15748031496062992"/>
  <pageSetup paperSize="9" scale="57" orientation="landscape" r:id="rId1"/>
  <ignoredErrors>
    <ignoredError sqref="M11 H11 G11 L11 M12:M31 H12:H31 G12:G31 L12:L31" unlockedFormula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1</vt:i4>
      </vt:variant>
      <vt:variant>
        <vt:lpstr>Adlandırılmış Aralıklar</vt:lpstr>
      </vt:variant>
      <vt:variant>
        <vt:i4>1</vt:i4>
      </vt:variant>
    </vt:vector>
  </HeadingPairs>
  <TitlesOfParts>
    <vt:vector size="2" baseType="lpstr">
      <vt:lpstr>BORDRO</vt:lpstr>
      <vt:lpstr>BORDRO!Yazdırma_Alanı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I.HakkiTURK</dc:creator>
  <cp:lastModifiedBy>Buro</cp:lastModifiedBy>
  <cp:lastPrinted>2023-01-05T08:27:59Z</cp:lastPrinted>
  <dcterms:created xsi:type="dcterms:W3CDTF">2017-06-19T12:41:22Z</dcterms:created>
  <dcterms:modified xsi:type="dcterms:W3CDTF">2023-01-24T09:16:26Z</dcterms:modified>
</cp:coreProperties>
</file>