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1480" windowHeight="12075"/>
  </bookViews>
  <sheets>
    <sheet name="AnaSayfa" sheetId="1" r:id="rId1"/>
    <sheet name="AGİAB" sheetId="2" r:id="rId2"/>
    <sheet name="AileDurumBildirimi" sheetId="3" r:id="rId3"/>
    <sheet name="AGİ" sheetId="4" r:id="rId4"/>
    <sheet name="AGİ Tutarları" sheetId="5" r:id="rId5"/>
  </sheets>
  <calcPr calcId="144525" iterate="1"/>
  <fileRecoveryPr dataExtractLoad="1"/>
</workbook>
</file>

<file path=xl/calcChain.xml><?xml version="1.0" encoding="utf-8"?>
<calcChain xmlns="http://schemas.openxmlformats.org/spreadsheetml/2006/main">
  <c r="L3" i="4" l="1"/>
  <c r="L4" i="4" s="1"/>
  <c r="L5" i="4" s="1"/>
  <c r="M3" i="4" s="1"/>
  <c r="D10" i="4" s="1"/>
  <c r="D110" i="2"/>
  <c r="E110" i="2"/>
  <c r="F110" i="2"/>
  <c r="G110" i="2"/>
  <c r="H110" i="2"/>
  <c r="I110" i="2"/>
  <c r="J110" i="2"/>
  <c r="K110" i="2"/>
  <c r="L110" i="2"/>
  <c r="M110" i="2"/>
  <c r="N110" i="2"/>
  <c r="O110" i="2"/>
  <c r="P110" i="2"/>
  <c r="Q110" i="2"/>
  <c r="I5" i="1"/>
  <c r="Q5" i="1"/>
  <c r="I6" i="1"/>
  <c r="Q8" i="1"/>
  <c r="Q9" i="1"/>
  <c r="Q10" i="1"/>
  <c r="Q11" i="1"/>
  <c r="A12" i="1"/>
  <c r="G12" i="1"/>
  <c r="Q12" i="1"/>
  <c r="Q13" i="1"/>
  <c r="Q14" i="1"/>
  <c r="Q15" i="1"/>
  <c r="Q16" i="1"/>
  <c r="Q17" i="1"/>
  <c r="Q18" i="1"/>
  <c r="Q19" i="1"/>
  <c r="Q20" i="1"/>
  <c r="Q21" i="1"/>
</calcChain>
</file>

<file path=xl/sharedStrings.xml><?xml version="1.0" encoding="utf-8"?>
<sst xmlns="http://schemas.openxmlformats.org/spreadsheetml/2006/main" count="270" uniqueCount="179">
  <si>
    <t>Asgari Geçim İndirimi Hesaplama Cetveli</t>
  </si>
  <si>
    <t>İŞVERENİN  ADI :</t>
  </si>
  <si>
    <t>Yok</t>
  </si>
  <si>
    <t>SOYADI (ÜNVANI) :</t>
  </si>
  <si>
    <t>Asgari Ücret</t>
  </si>
  <si>
    <t>Bekar</t>
  </si>
  <si>
    <t>50+</t>
  </si>
  <si>
    <t>ADRESİ :</t>
  </si>
  <si>
    <t>Günlük Asgari Ücret</t>
  </si>
  <si>
    <t>Eşi Çalışmıyor</t>
  </si>
  <si>
    <t>50+10</t>
  </si>
  <si>
    <t>VERGİ DAİRESİ / NO :</t>
  </si>
  <si>
    <t>.............. MALMÜDÜRLÜĞÜ</t>
  </si>
  <si>
    <t>0000000000</t>
  </si>
  <si>
    <t>Üst Sınır</t>
  </si>
  <si>
    <t>Eşi Çalışıyor</t>
  </si>
  <si>
    <t>50+0</t>
  </si>
  <si>
    <t>İŞYERİ SİCİL NO :</t>
  </si>
  <si>
    <t>Eşi Çalışmıyor 1 Çocuk</t>
  </si>
  <si>
    <t>50+10+7,5</t>
  </si>
  <si>
    <t>DÖNEMİ :</t>
  </si>
  <si>
    <t>2022/OCAK</t>
  </si>
  <si>
    <t>Eşi Çalışmıyor 2 Çocuk</t>
  </si>
  <si>
    <t>50+10+7,5+7,5</t>
  </si>
  <si>
    <t>Eşi Çalışmıyor 3 Çocuk</t>
  </si>
  <si>
    <t>50+10+7,5+7,5+10</t>
  </si>
  <si>
    <t>Eşi Çalışmıyor 4 Çocuk</t>
  </si>
  <si>
    <t>50+10+7,5+7,5+10+5</t>
  </si>
  <si>
    <t>Sıra No</t>
  </si>
  <si>
    <t>T.C Kimlik Numarası</t>
  </si>
  <si>
    <t>Adı Soyadı</t>
  </si>
  <si>
    <t>Medeni Durumu</t>
  </si>
  <si>
    <t>İndirim Oranı</t>
  </si>
  <si>
    <t>Çalıştığı Gün Sayısı</t>
  </si>
  <si>
    <t>Günlük Ücret</t>
  </si>
  <si>
    <t>Aylık AGİ Tutarı</t>
  </si>
  <si>
    <t>Yıllık AGİ Tutarı</t>
  </si>
  <si>
    <t>Eşi Çalışmıyor 6 Çocuk</t>
  </si>
  <si>
    <t>50+10+7,5+7,5+10+5+5+5</t>
  </si>
  <si>
    <t>Eşi Çalışmıyor 7 Çocuk</t>
  </si>
  <si>
    <t>50+10+7,5+7,5+10+5+5+5+5</t>
  </si>
  <si>
    <t>Eşi Çalışıyor  1 Çocuk</t>
  </si>
  <si>
    <t>50+7,5</t>
  </si>
  <si>
    <t>Eşi Çalışıyor  2 Çocuk</t>
  </si>
  <si>
    <t>50+7,5+7,5</t>
  </si>
  <si>
    <t>Eşi Çalışıyor  3 Çocuk</t>
  </si>
  <si>
    <t>50+7,5+7,5+10</t>
  </si>
  <si>
    <t>Eşi Çalışıyor 4 Çocuk</t>
  </si>
  <si>
    <t>50+7,5+7,5+10+5</t>
  </si>
  <si>
    <t>Eşi Çalışıyor 5 Çocuk</t>
  </si>
  <si>
    <t>50+7,5+7,5+10+5+5</t>
  </si>
  <si>
    <t>Eşi Çalışıyor 6 Çocuk</t>
  </si>
  <si>
    <t>50+7,5+7,5+10+5+5+5</t>
  </si>
  <si>
    <t>Eşi Çalışıyor 7 Çocuk</t>
  </si>
  <si>
    <t>50+7,5+7,5+10+5+5+5+5</t>
  </si>
  <si>
    <t>Eşi Çalışıyor 8 Çocuk</t>
  </si>
  <si>
    <t>50+7,5+7,5+10+5+5+5+5+5</t>
  </si>
  <si>
    <t>Eşi Çalışıyor 9 Çocuk</t>
  </si>
  <si>
    <t>50+7,5+7,5+10+5+5+5+5+5+5</t>
  </si>
  <si>
    <t>Eşi Emekli</t>
  </si>
  <si>
    <t>Eşi Emekli 1 Çocuk</t>
  </si>
  <si>
    <t>Eşi Emekli 2 Çocuk</t>
  </si>
  <si>
    <t>Eşi Emekli 3 Çocuk</t>
  </si>
  <si>
    <t>Eşi Emekli 4 Çocuk</t>
  </si>
  <si>
    <t>Eşi Emekli 5 Çocuk</t>
  </si>
  <si>
    <t>50+10+7,5+7,5+10+5+5</t>
  </si>
  <si>
    <t>Eşi Emekli 6 Çocuk</t>
  </si>
  <si>
    <t>Eşi Emekli 7 Çocuk</t>
  </si>
  <si>
    <t>ASGARİ GEÇİM İNDİRİMİNE AİT BORDRO</t>
  </si>
  <si>
    <t>EK: 2</t>
  </si>
  <si>
    <t>Asgarî Ücretin Yıllık Brüt Tutarı :</t>
  </si>
  <si>
    <t xml:space="preserve">TL (*) </t>
  </si>
  <si>
    <t>2022</t>
  </si>
  <si>
    <t>YILI</t>
  </si>
  <si>
    <t>Harun</t>
  </si>
  <si>
    <t>1</t>
  </si>
  <si>
    <t>2</t>
  </si>
  <si>
    <t>3</t>
  </si>
  <si>
    <t>4</t>
  </si>
  <si>
    <t>Yararlanılan Asgari Geçimi İndirimi Tutarı (*****)</t>
  </si>
  <si>
    <t>Ücretlinin Adı Soyadı</t>
  </si>
  <si>
    <t>Asgari Geçim indirimi Oranı (%)  (**)</t>
  </si>
  <si>
    <t>Asgari Geçim indirimine      Esas Tutar             (***)</t>
  </si>
  <si>
    <t>Asgari Geçim indirimi Tutarı [(3.sütun) x % 15] _______________12                     (****)</t>
  </si>
  <si>
    <t>OCAK</t>
  </si>
  <si>
    <t>ŞUBAT</t>
  </si>
  <si>
    <t>MART</t>
  </si>
  <si>
    <t>NİSAN</t>
  </si>
  <si>
    <t>MAYIS</t>
  </si>
  <si>
    <t>HAZİRAN</t>
  </si>
  <si>
    <t>TEMMUZ</t>
  </si>
  <si>
    <t>AĞUSTOS</t>
  </si>
  <si>
    <t>EYLUL</t>
  </si>
  <si>
    <t>EKİM</t>
  </si>
  <si>
    <t>KASIM</t>
  </si>
  <si>
    <t>ARALIK</t>
  </si>
  <si>
    <t>TOPLAM</t>
  </si>
  <si>
    <t>Not:</t>
  </si>
  <si>
    <t>Bu bordro, işverenlerce yukarıdaki muhteviyatına uygun olarak çoğaltılıp kullanılabilecektir. Her yıl için ayrı bordro düzenlenecektir.</t>
  </si>
  <si>
    <t>**        Ücretin elde edildiği  Takvim yılı başında geçerli olan ve sanayi kesiminde çalışan 16 yaşından büyük işçiler için uygulanan asgarî ücretin yıllık brüt tutarı yazılacaktır.</t>
  </si>
  <si>
    <t>***      Asgari ücretin yıllık brüt tutarının; mükellefin kendisi için % 50'si, çalışmayan ve herhangi bir geliri olmayan eşi için % 10'u, ilk iki çocuk için % 7,5, diğer çocuklar için % 5' idir.</t>
  </si>
  <si>
    <t>****    Ücretin elde edildiği takvim yılı başında geçerli olan asgarî ücretin yıllık brüt tutarının asgari geçim indirimi oram ile çarpılması sonucu elde edilen tutar bu sütuna yazılacaktır</t>
  </si>
  <si>
    <t>*****  Bu sütuna, (3) no.lu sütunda yer alan asgari geçim indirimi matrahının, Gelir Vergisi Kanununun 103 ncü maddesinde yer alan tarifenin ilk dilimine ait oramn uygulanması ile</t>
  </si>
  <si>
    <t xml:space="preserve">            elde edilen tutarın 12' ye bölünmesiyle bulunan tutar bu sütuna yazılacaktır.</t>
  </si>
  <si>
    <t>****** Bu sütuna, (4) no.lu sütundaki tutarlar yazılacaktır. Mahsup edilecek asgari geçim indirimi tutan, yıl içinde aylar itibariyle bu sütunlarda izlenecektir.</t>
  </si>
  <si>
    <t>AİLE DURUMU BİLDİRİMİ</t>
  </si>
  <si>
    <t>EK: 1</t>
  </si>
  <si>
    <t>Bildirimi Verenin</t>
  </si>
  <si>
    <t>T.C./Vergı Kimlik No</t>
  </si>
  <si>
    <t>Sosyal Güvenlik No/Sicil No/Kurum Sicil No</t>
  </si>
  <si>
    <t>Görevi</t>
  </si>
  <si>
    <t>Medeni Hali</t>
  </si>
  <si>
    <t>Evli</t>
  </si>
  <si>
    <t>Diğer</t>
  </si>
  <si>
    <t>□</t>
  </si>
  <si>
    <t>ASGARİ GEÇİM İNDİRİMİ İÇİN EŞİN</t>
  </si>
  <si>
    <t>İş Durumu</t>
  </si>
  <si>
    <t>Eşin Gelirine/Gelirlerine İlişkin Açıklama</t>
  </si>
  <si>
    <t>Çalışıyor</t>
  </si>
  <si>
    <t>Çalışmıyor</t>
  </si>
  <si>
    <t>Geliri Olan</t>
  </si>
  <si>
    <t>Geliri Olmayan</t>
  </si>
  <si>
    <t>ASGARİ GEÇİM İNDİRİMİ İÇİN MÜKELLEFLE OTURAN VEYA MÜKELLEF TARAFINDAN BAKILAN ÇOCUKLARIN DURUMU</t>
  </si>
  <si>
    <t>T.C. Kimlik No</t>
  </si>
  <si>
    <t>Doğum Tarihi 
(Varsa ay ve günü de yazılacaktır)</t>
  </si>
  <si>
    <t>Cinsiyet</t>
  </si>
  <si>
    <t>Baba Adı</t>
  </si>
  <si>
    <t>Ana Adı</t>
  </si>
  <si>
    <t>Öz, Üvey, Evlat Edinilmiş, Nafakası Sağlanılan Çocuk, Ana Babasını Kaybetmiş Torun</t>
  </si>
  <si>
    <t>Yüksek Öğretime Devam Ediyorsa</t>
  </si>
  <si>
    <t>Açıklama</t>
  </si>
  <si>
    <t>Kayıt Tarihi</t>
  </si>
  <si>
    <t>Okul Adı</t>
  </si>
  <si>
    <t>Sınıfı</t>
  </si>
  <si>
    <t>Alt Satırdaki hususları da göz önüne almak suretiyle düzenlediğim asgari geçim indirimine ait bildirimdir. Düzenleyenin Adı Soyadı İmzası/Tarih</t>
  </si>
  <si>
    <t>Düzenleyenin</t>
  </si>
  <si>
    <t>imzası/ Tarih</t>
  </si>
  <si>
    <t>1-    Bu bildirim, işverenlerce yukarıdaki muhteviyatına uygun olarak çoğaltılıp kullanılabilecektir.</t>
  </si>
  <si>
    <t>2-    İlk işe girişte verilir. Çalışanın asgari geçim indiriminden yararlanan eş veya çocuk durumunda bir değişiklik meydana gelmesi halinde bildirim yeniden verilir.</t>
  </si>
  <si>
    <t>3-    Nafakasını sağladıklan çocuklara ait asgari geçim indiriminden yararlanacak olan eş tarafından, mahkeme ilamının onaylı bir örneği bildirime eklenir.</t>
  </si>
  <si>
    <t>4-    İndirimin uygulamasında "çocuk" tabiri, mükellefle birlikte oturan veya mükellef tarafından bakılan (nafaka verilenler, evlat edinilenler ile ana veya babasım kaybetmiş torunlardan</t>
  </si>
  <si>
    <t>mükellefle birlikte oturanlar dâhil) 18 yaşım veya tahsilde olup 25 yaşım doldurmamış çocuklan, "eş" tabiri ise, aralannda yasal evlilik bağı bulunan kişileri ifade eder.</t>
  </si>
  <si>
    <t>Eş Durumu</t>
  </si>
  <si>
    <t>Çocuk Sayısı</t>
  </si>
  <si>
    <t>Oran</t>
  </si>
  <si>
    <t>Çocuk İçin Alacağı Tutar</t>
  </si>
  <si>
    <t>ASGARİ GEÇİM İNDİRİMİ HESAPLAMA TABLOSU</t>
  </si>
  <si>
    <t>Seçiniz</t>
  </si>
  <si>
    <t>ASGARİ ÜCRET</t>
  </si>
  <si>
    <t>:</t>
  </si>
  <si>
    <t>Dul</t>
  </si>
  <si>
    <t>MEDENİ DURUMU</t>
  </si>
  <si>
    <t>EŞ DURUMU</t>
  </si>
  <si>
    <t>ÇOCUK SAYISI</t>
  </si>
  <si>
    <t>ASGARİ GEÇİM İNDİRİMİ TUTARI</t>
  </si>
  <si>
    <t>ALACAĞI RAKAM</t>
  </si>
  <si>
    <t>ÇOCUK İÇİN ALACAĞI RAKAM</t>
  </si>
  <si>
    <t>2020 YILI ASGARİ GEÇİM İNDİRİMİ TUTARLARI</t>
  </si>
  <si>
    <t>Asgari Ücretin Yıllık Tutarı</t>
  </si>
  <si>
    <t>Uygulanacak Asgari Geçim İndirimi Oranı</t>
  </si>
  <si>
    <t>Asgari ücretin yıllık tutarı :</t>
  </si>
  <si>
    <t>Kendisi 
(1)</t>
  </si>
  <si>
    <t>Eşi 
(2)</t>
  </si>
  <si>
    <t>Çocuk 
(3)</t>
  </si>
  <si>
    <t>Toplam Oran 
(4)</t>
  </si>
  <si>
    <t>Asgari Geçim İndiriminin Yıllık Tutarı 
(5)</t>
  </si>
  <si>
    <t>Asgari Geçim İndirimine Esas Aylık Tutar 
(6) 
(5 x 0,15)</t>
  </si>
  <si>
    <t>Gelir Vergisi Kesinti Tutarından Mahsup Edilecek Aylık Tutar * 
(7) 
(6/12)</t>
  </si>
  <si>
    <t>Bekarlar için</t>
  </si>
  <si>
    <t>Evli (Çalışmayan ve herhangi bir geliri olmayan eşi için)</t>
  </si>
  <si>
    <t>Çocuklar için</t>
  </si>
  <si>
    <t>1. Çocuk</t>
  </si>
  <si>
    <t>2. Çocuk</t>
  </si>
  <si>
    <t>3. Çocuk</t>
  </si>
  <si>
    <t>4. Çocuk</t>
  </si>
  <si>
    <t>Evli (Eşin herhangi bir geliri var ise)</t>
  </si>
  <si>
    <t>* Asgarî geçim indirimi, GVK'nın 32'inci maddesine göre belirlenen tutar ile 103 üncü maddedesinki gelir vergisi tarifesinin birinci gelir dilimine uygulanan oranın çarpılmasıyla bulunan tutarın, hesaplanan vergiden mahsup edilmesi suretiyle uygulanır. Mahsup edilecek kısmın fazla olması halinde iade yapılmamaktadır. Asgari geçim indiriminin yıllık tutarı, her ücretli için asgarî ücret üzerinden hesaplanan yıllık vergi tutarını aşamayacak ve yılı içerisinde asgari ücret tutarında meydana gelen değişiklikler, asgari geçim indirimi uygulamasında dikkate alınmayacaktır.</t>
  </si>
  <si>
    <t>Asgari geçim indiriminin yıllık tutarı, her ücretli için asgarî ücret üzerinden hesaplanan yıllık vergi tutarını aşamayacak ve yılı içerisinde asgari ücret tutarında meydana gelen değişiklikler, asgari geçim indirimi uygulamasında dikkate alınmayacaktır.</t>
  </si>
  <si>
    <t>Asgari geçim indirimi; asgarî ücretin yıllık brüt tutarının; mükellefin kendisi için % 50'si çalışmayan ve herhangi bir geliri olmayan eşi için % 10'u ilk iki çocuk için % 75 üçüncü çocuk için %10 diğer çocuklar için % 5'idir,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</si>
</sst>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162"/>
      <scheme val="minor"/>
    </font>
    <font>
      <sz val="11"/>
      <color theme="1"/>
      <name val="Calibri"/>
      <family val="2"/>
      <charset val="162"/>
      <scheme val="minor"/>
    </font>
    <font>
      <b/>
      <sz val="18"/>
      <color theme="3"/>
      <name val="Cambria"/>
      <family val="2"/>
      <charset val="162"/>
      <scheme val="major"/>
    </font>
    <font>
      <b/>
      <sz val="15"/>
      <color theme="3"/>
      <name val="Calibri"/>
      <family val="2"/>
      <charset val="162"/>
      <scheme val="minor"/>
    </font>
    <font>
      <b/>
      <sz val="13"/>
      <color theme="3"/>
      <name val="Calibri"/>
      <family val="2"/>
      <charset val="162"/>
      <scheme val="minor"/>
    </font>
    <font>
      <b/>
      <sz val="11"/>
      <color theme="3"/>
      <name val="Calibri"/>
      <family val="2"/>
      <charset val="162"/>
      <scheme val="minor"/>
    </font>
    <font>
      <sz val="11"/>
      <color rgb="FF006100"/>
      <name val="Calibri"/>
      <family val="2"/>
      <charset val="162"/>
      <scheme val="minor"/>
    </font>
    <font>
      <sz val="11"/>
      <color rgb="FF9C0006"/>
      <name val="Calibri"/>
      <family val="2"/>
      <charset val="162"/>
      <scheme val="minor"/>
    </font>
    <font>
      <sz val="11"/>
      <color rgb="FF9C6500"/>
      <name val="Calibri"/>
      <family val="2"/>
      <charset val="162"/>
      <scheme val="minor"/>
    </font>
    <font>
      <sz val="11"/>
      <color rgb="FF3F3F76"/>
      <name val="Calibri"/>
      <family val="2"/>
      <charset val="162"/>
      <scheme val="minor"/>
    </font>
    <font>
      <b/>
      <sz val="11"/>
      <color rgb="FF3F3F3F"/>
      <name val="Calibri"/>
      <family val="2"/>
      <charset val="162"/>
      <scheme val="minor"/>
    </font>
    <font>
      <b/>
      <sz val="11"/>
      <color rgb="FFFA7D00"/>
      <name val="Calibri"/>
      <family val="2"/>
      <charset val="162"/>
      <scheme val="minor"/>
    </font>
    <font>
      <sz val="11"/>
      <color rgb="FFFA7D00"/>
      <name val="Calibri"/>
      <family val="2"/>
      <charset val="162"/>
      <scheme val="minor"/>
    </font>
    <font>
      <b/>
      <sz val="11"/>
      <color theme="0"/>
      <name val="Calibri"/>
      <family val="2"/>
      <charset val="162"/>
      <scheme val="minor"/>
    </font>
    <font>
      <sz val="11"/>
      <color rgb="FFFF0000"/>
      <name val="Calibri"/>
      <family val="2"/>
      <charset val="162"/>
      <scheme val="minor"/>
    </font>
    <font>
      <i/>
      <sz val="11"/>
      <color rgb="FF7F7F7F"/>
      <name val="Calibri"/>
      <family val="2"/>
      <charset val="162"/>
      <scheme val="minor"/>
    </font>
    <font>
      <b/>
      <sz val="11"/>
      <color theme="1"/>
      <name val="Calibri"/>
      <family val="2"/>
      <charset val="162"/>
      <scheme val="minor"/>
    </font>
    <font>
      <sz val="11"/>
      <color theme="0"/>
      <name val="Calibri"/>
      <family val="2"/>
      <charset val="16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
    <xf numFmtId="0" fontId="0" fillId="0" borderId="0" xfId="0"/>
  </cellXfs>
  <cellStyles count="42">
    <cellStyle name="%20 - Vurgu1" xfId="19" builtinId="30" customBuiltin="1"/>
    <cellStyle name="%20 - Vurgu2" xfId="23" builtinId="34" customBuiltin="1"/>
    <cellStyle name="%20 - Vurgu3" xfId="27" builtinId="38" customBuiltin="1"/>
    <cellStyle name="%20 - Vurgu4" xfId="31" builtinId="42" customBuiltin="1"/>
    <cellStyle name="%20 - Vurgu5" xfId="35" builtinId="46" customBuiltin="1"/>
    <cellStyle name="%20 - Vurgu6" xfId="39" builtinId="50" customBuiltin="1"/>
    <cellStyle name="%40 - Vurgu1" xfId="20" builtinId="31" customBuiltin="1"/>
    <cellStyle name="%40 - Vurgu2" xfId="24" builtinId="35" customBuiltin="1"/>
    <cellStyle name="%40 - Vurgu3" xfId="28" builtinId="39" customBuiltin="1"/>
    <cellStyle name="%40 - Vurgu4" xfId="32" builtinId="43" customBuiltin="1"/>
    <cellStyle name="%40 - Vurgu5" xfId="36" builtinId="47" customBuiltin="1"/>
    <cellStyle name="%40 - Vurgu6" xfId="40" builtinId="51" customBuiltin="1"/>
    <cellStyle name="%60 - Vurgu1" xfId="21" builtinId="32" customBuiltin="1"/>
    <cellStyle name="%60 - Vurgu2" xfId="25" builtinId="36" customBuiltin="1"/>
    <cellStyle name="%60 - Vurgu3" xfId="29" builtinId="40" customBuiltin="1"/>
    <cellStyle name="%60 - Vurgu4" xfId="33" builtinId="44" customBuiltin="1"/>
    <cellStyle name="%60 - Vurgu5" xfId="37" builtinId="48" customBuiltin="1"/>
    <cellStyle name="%60 - Vurgu6" xfId="41" builtinId="52" customBuiltin="1"/>
    <cellStyle name="Açıklama Metni" xfId="16" builtinId="53" customBuiltin="1"/>
    <cellStyle name="Ana Başlık" xfId="1" builtinId="15" customBuiltin="1"/>
    <cellStyle name="Bağlı Hücre" xfId="12" builtinId="24" customBuiltin="1"/>
    <cellStyle name="Başlık 1" xfId="2" builtinId="16" customBuiltin="1"/>
    <cellStyle name="Başlık 2" xfId="3" builtinId="17" customBuiltin="1"/>
    <cellStyle name="Başlık 3" xfId="4" builtinId="18" customBuiltin="1"/>
    <cellStyle name="Başlık 4" xfId="5" builtinId="19" customBuiltin="1"/>
    <cellStyle name="Çıkış" xfId="10" builtinId="21" customBuiltin="1"/>
    <cellStyle name="Giriş" xfId="9" builtinId="20" customBuiltin="1"/>
    <cellStyle name="Hesaplama" xfId="11" builtinId="22" customBuiltin="1"/>
    <cellStyle name="İşaretli Hücre" xfId="13" builtinId="23" customBuiltin="1"/>
    <cellStyle name="İyi" xfId="6" builtinId="26" customBuiltin="1"/>
    <cellStyle name="Kötü" xfId="7" builtinId="27" customBuiltin="1"/>
    <cellStyle name="Normal" xfId="0" builtinId="0"/>
    <cellStyle name="Not" xfId="15" builtinId="10" customBuiltin="1"/>
    <cellStyle name="Nötr" xfId="8" builtinId="28" customBuiltin="1"/>
    <cellStyle name="Toplam" xfId="17" builtinId="25" customBuiltin="1"/>
    <cellStyle name="Uyarı Metni" xfId="14" builtinId="11" customBuiltin="1"/>
    <cellStyle name="Vurgu1" xfId="18" builtinId="29" customBuiltin="1"/>
    <cellStyle name="Vurgu2" xfId="22" builtinId="33" customBuiltin="1"/>
    <cellStyle name="Vurgu3" xfId="26" builtinId="37" customBuiltin="1"/>
    <cellStyle name="Vurgu4" xfId="30" builtinId="41" customBuiltin="1"/>
    <cellStyle name="Vurgu5" xfId="34" builtinId="45" customBuiltin="1"/>
    <cellStyle name="Vurgu6" xfId="38"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tabSelected="1" workbookViewId="0"/>
  </sheetViews>
  <sheetFormatPr defaultRowHeight="15" x14ac:dyDescent="0.25"/>
  <sheetData>
    <row r="1" spans="1:18" x14ac:dyDescent="0.25">
      <c r="A1" t="s">
        <v>0</v>
      </c>
    </row>
    <row r="3" spans="1:18" x14ac:dyDescent="0.25">
      <c r="C3" t="s">
        <v>1</v>
      </c>
      <c r="O3" t="s">
        <v>2</v>
      </c>
      <c r="P3" t="s">
        <v>2</v>
      </c>
      <c r="Q3">
        <v>0</v>
      </c>
      <c r="R3">
        <v>0</v>
      </c>
    </row>
    <row r="4" spans="1:18" x14ac:dyDescent="0.25">
      <c r="C4" t="s">
        <v>3</v>
      </c>
      <c r="H4" t="s">
        <v>4</v>
      </c>
      <c r="I4">
        <v>5004</v>
      </c>
      <c r="O4" t="s">
        <v>5</v>
      </c>
      <c r="P4" t="s">
        <v>5</v>
      </c>
      <c r="Q4">
        <v>50</v>
      </c>
      <c r="R4" t="s">
        <v>6</v>
      </c>
    </row>
    <row r="5" spans="1:18" x14ac:dyDescent="0.25">
      <c r="C5" t="s">
        <v>7</v>
      </c>
      <c r="H5" t="s">
        <v>8</v>
      </c>
      <c r="I5">
        <f>I4/30</f>
        <v>166.8</v>
      </c>
      <c r="O5" t="s">
        <v>9</v>
      </c>
      <c r="P5" t="s">
        <v>9</v>
      </c>
      <c r="Q5">
        <f>50+10</f>
        <v>60</v>
      </c>
      <c r="R5" t="s">
        <v>10</v>
      </c>
    </row>
    <row r="6" spans="1:18" x14ac:dyDescent="0.25">
      <c r="C6" t="s">
        <v>11</v>
      </c>
      <c r="D6" t="s">
        <v>12</v>
      </c>
      <c r="F6" t="s">
        <v>13</v>
      </c>
      <c r="H6" t="s">
        <v>14</v>
      </c>
      <c r="I6">
        <f>(I4-(I4*0.15))*0.15</f>
        <v>638.00999999999988</v>
      </c>
      <c r="O6" t="s">
        <v>15</v>
      </c>
      <c r="P6" t="s">
        <v>15</v>
      </c>
      <c r="Q6">
        <v>50</v>
      </c>
      <c r="R6" t="s">
        <v>16</v>
      </c>
    </row>
    <row r="7" spans="1:18" x14ac:dyDescent="0.25">
      <c r="C7" t="s">
        <v>17</v>
      </c>
      <c r="O7" t="s">
        <v>18</v>
      </c>
      <c r="P7" t="s">
        <v>18</v>
      </c>
      <c r="Q7">
        <v>67.5</v>
      </c>
      <c r="R7" t="s">
        <v>19</v>
      </c>
    </row>
    <row r="8" spans="1:18" x14ac:dyDescent="0.25">
      <c r="C8" t="s">
        <v>20</v>
      </c>
      <c r="D8" t="s">
        <v>21</v>
      </c>
      <c r="O8" t="s">
        <v>22</v>
      </c>
      <c r="P8" t="s">
        <v>22</v>
      </c>
      <c r="Q8">
        <f>50+10+7.5+7.5</f>
        <v>75</v>
      </c>
      <c r="R8" t="s">
        <v>23</v>
      </c>
    </row>
    <row r="9" spans="1:18" x14ac:dyDescent="0.25">
      <c r="O9" t="s">
        <v>24</v>
      </c>
      <c r="P9" t="s">
        <v>24</v>
      </c>
      <c r="Q9">
        <f>50+10+7.5+7.5+10</f>
        <v>85</v>
      </c>
      <c r="R9" t="s">
        <v>25</v>
      </c>
    </row>
    <row r="10" spans="1:18" x14ac:dyDescent="0.25">
      <c r="O10" t="s">
        <v>26</v>
      </c>
      <c r="P10" t="s">
        <v>26</v>
      </c>
      <c r="Q10">
        <f>50+10+7.5+7.5+10+5</f>
        <v>90</v>
      </c>
      <c r="R10" t="s">
        <v>27</v>
      </c>
    </row>
    <row r="11" spans="1:18" x14ac:dyDescent="0.25">
      <c r="A11" t="s">
        <v>28</v>
      </c>
      <c r="B11" t="s">
        <v>29</v>
      </c>
      <c r="C11" t="s">
        <v>30</v>
      </c>
      <c r="D11" t="s">
        <v>31</v>
      </c>
      <c r="E11" t="s">
        <v>32</v>
      </c>
      <c r="F11" t="s">
        <v>33</v>
      </c>
      <c r="G11" t="s">
        <v>34</v>
      </c>
      <c r="H11" t="s">
        <v>35</v>
      </c>
      <c r="I11" t="s">
        <v>36</v>
      </c>
      <c r="O11" t="s">
        <v>37</v>
      </c>
      <c r="P11" t="s">
        <v>37</v>
      </c>
      <c r="Q11">
        <f>50+10+7.5+7.5+10+5+5+5</f>
        <v>100</v>
      </c>
      <c r="R11" t="s">
        <v>38</v>
      </c>
    </row>
    <row r="12" spans="1:18" x14ac:dyDescent="0.25">
      <c r="A12" t="str">
        <f>IF(C12&gt;0,1,"")</f>
        <v/>
      </c>
      <c r="B12">
        <v>1111111111111</v>
      </c>
      <c r="D12" t="s">
        <v>5</v>
      </c>
      <c r="F12">
        <v>30</v>
      </c>
      <c r="G12">
        <f>$I$5</f>
        <v>166.8</v>
      </c>
      <c r="O12" t="s">
        <v>39</v>
      </c>
      <c r="P12" t="s">
        <v>39</v>
      </c>
      <c r="Q12">
        <f>50+10+7.5+7.5+10+5+5+5+5</f>
        <v>105</v>
      </c>
      <c r="R12" t="s">
        <v>40</v>
      </c>
    </row>
    <row r="13" spans="1:18" x14ac:dyDescent="0.25">
      <c r="B13">
        <v>1111111111111</v>
      </c>
      <c r="D13" t="s">
        <v>9</v>
      </c>
      <c r="F13">
        <v>30</v>
      </c>
      <c r="O13" t="s">
        <v>41</v>
      </c>
      <c r="P13" t="s">
        <v>41</v>
      </c>
      <c r="Q13">
        <f>50+7.5</f>
        <v>57.5</v>
      </c>
      <c r="R13" t="s">
        <v>42</v>
      </c>
    </row>
    <row r="14" spans="1:18" x14ac:dyDescent="0.25">
      <c r="B14">
        <v>1111111111111</v>
      </c>
      <c r="D14" t="s">
        <v>41</v>
      </c>
      <c r="F14">
        <v>30</v>
      </c>
      <c r="O14" t="s">
        <v>43</v>
      </c>
      <c r="P14" t="s">
        <v>43</v>
      </c>
      <c r="Q14">
        <f>50+7.5+7.5</f>
        <v>65</v>
      </c>
      <c r="R14" t="s">
        <v>44</v>
      </c>
    </row>
    <row r="15" spans="1:18" x14ac:dyDescent="0.25">
      <c r="B15">
        <v>1111111111111</v>
      </c>
      <c r="D15" t="s">
        <v>22</v>
      </c>
      <c r="F15">
        <v>30</v>
      </c>
      <c r="O15" t="s">
        <v>45</v>
      </c>
      <c r="P15" t="s">
        <v>45</v>
      </c>
      <c r="Q15">
        <f>50+7.5+7.5+10</f>
        <v>75</v>
      </c>
      <c r="R15" t="s">
        <v>46</v>
      </c>
    </row>
    <row r="16" spans="1:18" x14ac:dyDescent="0.25">
      <c r="B16">
        <v>1111111111111</v>
      </c>
      <c r="D16" t="s">
        <v>18</v>
      </c>
      <c r="F16">
        <v>30</v>
      </c>
      <c r="O16" t="s">
        <v>47</v>
      </c>
      <c r="P16" t="s">
        <v>47</v>
      </c>
      <c r="Q16">
        <f>50+7.5+7.5+10+5</f>
        <v>80</v>
      </c>
      <c r="R16" t="s">
        <v>48</v>
      </c>
    </row>
    <row r="17" spans="2:18" x14ac:dyDescent="0.25">
      <c r="B17">
        <v>1111111111111</v>
      </c>
      <c r="D17" t="s">
        <v>22</v>
      </c>
      <c r="F17">
        <v>30</v>
      </c>
      <c r="O17" t="s">
        <v>49</v>
      </c>
      <c r="P17" t="s">
        <v>49</v>
      </c>
      <c r="Q17">
        <f>50+7.5+7.5+10+5+5</f>
        <v>85</v>
      </c>
      <c r="R17" t="s">
        <v>50</v>
      </c>
    </row>
    <row r="18" spans="2:18" x14ac:dyDescent="0.25">
      <c r="B18">
        <v>1111111111111</v>
      </c>
      <c r="D18" t="s">
        <v>45</v>
      </c>
      <c r="F18">
        <v>30</v>
      </c>
      <c r="O18" t="s">
        <v>51</v>
      </c>
      <c r="P18" t="s">
        <v>51</v>
      </c>
      <c r="Q18">
        <f>50+7.5+7.5+10+5+5+5</f>
        <v>90</v>
      </c>
      <c r="R18" t="s">
        <v>52</v>
      </c>
    </row>
    <row r="19" spans="2:18" x14ac:dyDescent="0.25">
      <c r="B19">
        <v>1111111111111</v>
      </c>
      <c r="D19" t="s">
        <v>22</v>
      </c>
      <c r="F19">
        <v>30</v>
      </c>
      <c r="O19" t="s">
        <v>53</v>
      </c>
      <c r="P19" t="s">
        <v>53</v>
      </c>
      <c r="Q19">
        <f>50+7.5+7.5+10+5+5+5+5</f>
        <v>95</v>
      </c>
      <c r="R19" t="s">
        <v>54</v>
      </c>
    </row>
    <row r="20" spans="2:18" x14ac:dyDescent="0.25">
      <c r="B20">
        <v>1111111111111</v>
      </c>
      <c r="D20" t="s">
        <v>43</v>
      </c>
      <c r="F20">
        <v>30</v>
      </c>
      <c r="O20" t="s">
        <v>55</v>
      </c>
      <c r="P20" t="s">
        <v>55</v>
      </c>
      <c r="Q20">
        <f>50+7.5+7.5+10+5+5+5+5+5</f>
        <v>100</v>
      </c>
      <c r="R20" t="s">
        <v>56</v>
      </c>
    </row>
    <row r="21" spans="2:18" x14ac:dyDescent="0.25">
      <c r="O21" t="s">
        <v>57</v>
      </c>
      <c r="P21" t="s">
        <v>57</v>
      </c>
      <c r="Q21">
        <f>50+7.5+7.5+10+5+5+5+5+5+5</f>
        <v>105</v>
      </c>
      <c r="R21" t="s">
        <v>58</v>
      </c>
    </row>
    <row r="22" spans="2:18" x14ac:dyDescent="0.25">
      <c r="O22" t="s">
        <v>59</v>
      </c>
      <c r="P22" t="s">
        <v>59</v>
      </c>
      <c r="Q22">
        <v>60</v>
      </c>
      <c r="R22" t="s">
        <v>10</v>
      </c>
    </row>
    <row r="23" spans="2:18" x14ac:dyDescent="0.25">
      <c r="O23" t="s">
        <v>60</v>
      </c>
      <c r="P23" t="s">
        <v>60</v>
      </c>
      <c r="Q23">
        <v>67.5</v>
      </c>
      <c r="R23" t="s">
        <v>19</v>
      </c>
    </row>
    <row r="24" spans="2:18" x14ac:dyDescent="0.25">
      <c r="O24" t="s">
        <v>61</v>
      </c>
      <c r="P24" t="s">
        <v>61</v>
      </c>
      <c r="Q24">
        <v>75</v>
      </c>
      <c r="R24" t="s">
        <v>23</v>
      </c>
    </row>
    <row r="25" spans="2:18" x14ac:dyDescent="0.25">
      <c r="O25" t="s">
        <v>62</v>
      </c>
      <c r="P25" t="s">
        <v>62</v>
      </c>
      <c r="Q25">
        <v>85</v>
      </c>
      <c r="R25" t="s">
        <v>25</v>
      </c>
    </row>
    <row r="26" spans="2:18" x14ac:dyDescent="0.25">
      <c r="O26" t="s">
        <v>63</v>
      </c>
      <c r="P26" t="s">
        <v>63</v>
      </c>
      <c r="Q26">
        <v>90</v>
      </c>
      <c r="R26" t="s">
        <v>27</v>
      </c>
    </row>
    <row r="27" spans="2:18" x14ac:dyDescent="0.25">
      <c r="O27" t="s">
        <v>64</v>
      </c>
      <c r="P27" t="s">
        <v>64</v>
      </c>
      <c r="Q27">
        <v>95</v>
      </c>
      <c r="R27" t="s">
        <v>65</v>
      </c>
    </row>
    <row r="28" spans="2:18" x14ac:dyDescent="0.25">
      <c r="O28" t="s">
        <v>66</v>
      </c>
      <c r="P28" t="s">
        <v>66</v>
      </c>
      <c r="Q28">
        <v>100</v>
      </c>
      <c r="R28" t="s">
        <v>38</v>
      </c>
    </row>
    <row r="29" spans="2:18" x14ac:dyDescent="0.25">
      <c r="O29" t="s">
        <v>67</v>
      </c>
      <c r="P29" t="s">
        <v>67</v>
      </c>
      <c r="Q29">
        <v>105</v>
      </c>
      <c r="R29" t="s">
        <v>40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workbookViewId="0"/>
  </sheetViews>
  <sheetFormatPr defaultRowHeight="15" x14ac:dyDescent="0.25"/>
  <sheetData>
    <row r="1" spans="1:19" x14ac:dyDescent="0.25">
      <c r="A1" t="s">
        <v>68</v>
      </c>
    </row>
    <row r="3" spans="1:19" x14ac:dyDescent="0.25">
      <c r="A3" t="s">
        <v>1</v>
      </c>
      <c r="Q3" t="s">
        <v>69</v>
      </c>
    </row>
    <row r="4" spans="1:19" x14ac:dyDescent="0.25">
      <c r="A4" t="s">
        <v>3</v>
      </c>
    </row>
    <row r="6" spans="1:19" x14ac:dyDescent="0.25">
      <c r="A6" t="s">
        <v>70</v>
      </c>
      <c r="E6" t="s">
        <v>71</v>
      </c>
      <c r="O6" t="s">
        <v>72</v>
      </c>
      <c r="P6" t="s">
        <v>73</v>
      </c>
      <c r="S6" t="s">
        <v>74</v>
      </c>
    </row>
    <row r="7" spans="1:19" x14ac:dyDescent="0.25">
      <c r="B7" t="s">
        <v>75</v>
      </c>
      <c r="C7" t="s">
        <v>76</v>
      </c>
      <c r="D7" t="s">
        <v>77</v>
      </c>
      <c r="E7" t="s">
        <v>78</v>
      </c>
      <c r="F7" t="s">
        <v>79</v>
      </c>
      <c r="S7" t="s">
        <v>74</v>
      </c>
    </row>
    <row r="8" spans="1:19" x14ac:dyDescent="0.25">
      <c r="A8" t="s">
        <v>28</v>
      </c>
      <c r="B8" t="s">
        <v>80</v>
      </c>
      <c r="C8" t="s">
        <v>81</v>
      </c>
      <c r="D8" t="s">
        <v>82</v>
      </c>
      <c r="E8" t="s">
        <v>83</v>
      </c>
      <c r="S8" t="s">
        <v>74</v>
      </c>
    </row>
    <row r="9" spans="1:19" x14ac:dyDescent="0.25">
      <c r="F9" t="s">
        <v>84</v>
      </c>
      <c r="G9" t="s">
        <v>85</v>
      </c>
      <c r="H9" t="s">
        <v>86</v>
      </c>
      <c r="I9" t="s">
        <v>87</v>
      </c>
      <c r="J9" t="s">
        <v>88</v>
      </c>
      <c r="K9" t="s">
        <v>89</v>
      </c>
      <c r="L9" t="s">
        <v>90</v>
      </c>
      <c r="M9" t="s">
        <v>91</v>
      </c>
      <c r="N9" t="s">
        <v>92</v>
      </c>
      <c r="O9" t="s">
        <v>93</v>
      </c>
      <c r="P9" t="s">
        <v>94</v>
      </c>
      <c r="Q9" t="s">
        <v>95</v>
      </c>
      <c r="S9" t="s">
        <v>74</v>
      </c>
    </row>
    <row r="110" spans="1:19" x14ac:dyDescent="0.25">
      <c r="A110" t="s">
        <v>96</v>
      </c>
      <c r="D110">
        <f t="shared" ref="D110:Q110" si="0">SUM(D10:D109)</f>
        <v>0</v>
      </c>
      <c r="E110">
        <f t="shared" si="0"/>
        <v>0</v>
      </c>
      <c r="F110">
        <f t="shared" si="0"/>
        <v>0</v>
      </c>
      <c r="G110">
        <f t="shared" si="0"/>
        <v>0</v>
      </c>
      <c r="H110">
        <f t="shared" si="0"/>
        <v>0</v>
      </c>
      <c r="I110">
        <f t="shared" si="0"/>
        <v>0</v>
      </c>
      <c r="J110">
        <f t="shared" si="0"/>
        <v>0</v>
      </c>
      <c r="K110">
        <f t="shared" si="0"/>
        <v>0</v>
      </c>
      <c r="L110">
        <f t="shared" si="0"/>
        <v>0</v>
      </c>
      <c r="M110">
        <f t="shared" si="0"/>
        <v>0</v>
      </c>
      <c r="N110">
        <f t="shared" si="0"/>
        <v>0</v>
      </c>
      <c r="O110">
        <f t="shared" si="0"/>
        <v>0</v>
      </c>
      <c r="P110">
        <f t="shared" si="0"/>
        <v>0</v>
      </c>
      <c r="Q110">
        <f t="shared" si="0"/>
        <v>0</v>
      </c>
      <c r="S110" t="s">
        <v>74</v>
      </c>
    </row>
    <row r="111" spans="1:19" x14ac:dyDescent="0.25">
      <c r="S111" t="s">
        <v>74</v>
      </c>
    </row>
    <row r="112" spans="1:19" x14ac:dyDescent="0.25">
      <c r="A112" t="s">
        <v>97</v>
      </c>
      <c r="B112" t="s">
        <v>98</v>
      </c>
      <c r="S112" t="s">
        <v>74</v>
      </c>
    </row>
    <row r="113" spans="1:19" x14ac:dyDescent="0.25">
      <c r="S113" t="s">
        <v>74</v>
      </c>
    </row>
    <row r="114" spans="1:19" x14ac:dyDescent="0.25">
      <c r="A114" t="s">
        <v>99</v>
      </c>
      <c r="S114" t="s">
        <v>74</v>
      </c>
    </row>
    <row r="115" spans="1:19" x14ac:dyDescent="0.25">
      <c r="A115" t="s">
        <v>100</v>
      </c>
      <c r="S115" t="s">
        <v>74</v>
      </c>
    </row>
    <row r="116" spans="1:19" x14ac:dyDescent="0.25">
      <c r="A116" t="s">
        <v>101</v>
      </c>
      <c r="S116" t="s">
        <v>74</v>
      </c>
    </row>
    <row r="117" spans="1:19" x14ac:dyDescent="0.25">
      <c r="A117" t="s">
        <v>102</v>
      </c>
      <c r="S117" t="s">
        <v>74</v>
      </c>
    </row>
    <row r="118" spans="1:19" x14ac:dyDescent="0.25">
      <c r="A118" t="s">
        <v>103</v>
      </c>
      <c r="S118" t="s">
        <v>74</v>
      </c>
    </row>
    <row r="119" spans="1:19" x14ac:dyDescent="0.25">
      <c r="A119" t="s">
        <v>104</v>
      </c>
      <c r="S119" t="s">
        <v>74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9"/>
  <sheetViews>
    <sheetView workbookViewId="0"/>
  </sheetViews>
  <sheetFormatPr defaultRowHeight="15" x14ac:dyDescent="0.25"/>
  <sheetData>
    <row r="1" spans="2:16" x14ac:dyDescent="0.25">
      <c r="B1" t="s">
        <v>105</v>
      </c>
    </row>
    <row r="2" spans="2:16" x14ac:dyDescent="0.25">
      <c r="P2" t="s">
        <v>106</v>
      </c>
    </row>
    <row r="3" spans="2:16" x14ac:dyDescent="0.25">
      <c r="B3" t="s">
        <v>107</v>
      </c>
      <c r="C3" t="s">
        <v>108</v>
      </c>
      <c r="K3" t="s">
        <v>109</v>
      </c>
    </row>
    <row r="4" spans="2:16" x14ac:dyDescent="0.25">
      <c r="C4" t="s">
        <v>110</v>
      </c>
    </row>
    <row r="5" spans="2:16" x14ac:dyDescent="0.25">
      <c r="C5" t="s">
        <v>30</v>
      </c>
    </row>
    <row r="6" spans="2:16" x14ac:dyDescent="0.25">
      <c r="C6" t="s">
        <v>111</v>
      </c>
      <c r="E6" t="s">
        <v>5</v>
      </c>
      <c r="J6" t="s">
        <v>112</v>
      </c>
      <c r="N6" t="s">
        <v>113</v>
      </c>
    </row>
    <row r="7" spans="2:16" x14ac:dyDescent="0.25">
      <c r="E7" t="s">
        <v>114</v>
      </c>
      <c r="J7" t="s">
        <v>114</v>
      </c>
      <c r="N7" t="s">
        <v>114</v>
      </c>
    </row>
    <row r="8" spans="2:16" x14ac:dyDescent="0.25">
      <c r="B8" t="s">
        <v>115</v>
      </c>
    </row>
    <row r="9" spans="2:16" x14ac:dyDescent="0.25">
      <c r="B9" t="s">
        <v>30</v>
      </c>
      <c r="D9" t="s">
        <v>116</v>
      </c>
      <c r="L9" t="s">
        <v>117</v>
      </c>
    </row>
    <row r="10" spans="2:16" x14ac:dyDescent="0.25">
      <c r="D10" t="s">
        <v>118</v>
      </c>
      <c r="F10" t="s">
        <v>119</v>
      </c>
      <c r="H10" t="s">
        <v>120</v>
      </c>
      <c r="J10" t="s">
        <v>121</v>
      </c>
    </row>
    <row r="11" spans="2:16" x14ac:dyDescent="0.25">
      <c r="D11" t="s">
        <v>114</v>
      </c>
      <c r="F11" t="s">
        <v>114</v>
      </c>
      <c r="H11" t="s">
        <v>114</v>
      </c>
      <c r="J11" t="s">
        <v>114</v>
      </c>
    </row>
    <row r="12" spans="2:16" x14ac:dyDescent="0.25">
      <c r="B12" t="s">
        <v>122</v>
      </c>
    </row>
    <row r="13" spans="2:16" x14ac:dyDescent="0.25">
      <c r="B13" t="s">
        <v>30</v>
      </c>
      <c r="C13" t="s">
        <v>123</v>
      </c>
      <c r="D13" t="s">
        <v>124</v>
      </c>
      <c r="E13" t="s">
        <v>125</v>
      </c>
      <c r="F13" t="s">
        <v>126</v>
      </c>
      <c r="H13" t="s">
        <v>127</v>
      </c>
      <c r="J13" t="s">
        <v>128</v>
      </c>
      <c r="L13" t="s">
        <v>129</v>
      </c>
      <c r="O13" t="s">
        <v>130</v>
      </c>
    </row>
    <row r="14" spans="2:16" x14ac:dyDescent="0.25">
      <c r="L14" t="s">
        <v>131</v>
      </c>
      <c r="M14" t="s">
        <v>132</v>
      </c>
      <c r="N14" t="s">
        <v>133</v>
      </c>
    </row>
    <row r="21" spans="2:8" x14ac:dyDescent="0.25">
      <c r="B21" t="s">
        <v>134</v>
      </c>
    </row>
    <row r="22" spans="2:8" x14ac:dyDescent="0.25">
      <c r="H22" t="s">
        <v>135</v>
      </c>
    </row>
    <row r="23" spans="2:8" x14ac:dyDescent="0.25">
      <c r="H23" t="s">
        <v>30</v>
      </c>
    </row>
    <row r="24" spans="2:8" x14ac:dyDescent="0.25">
      <c r="H24" t="s">
        <v>136</v>
      </c>
    </row>
    <row r="25" spans="2:8" x14ac:dyDescent="0.25">
      <c r="B25" t="s">
        <v>137</v>
      </c>
    </row>
    <row r="26" spans="2:8" x14ac:dyDescent="0.25">
      <c r="B26" t="s">
        <v>138</v>
      </c>
    </row>
    <row r="27" spans="2:8" x14ac:dyDescent="0.25">
      <c r="B27" t="s">
        <v>139</v>
      </c>
    </row>
    <row r="28" spans="2:8" x14ac:dyDescent="0.25">
      <c r="B28" t="s">
        <v>140</v>
      </c>
    </row>
    <row r="29" spans="2:8" x14ac:dyDescent="0.25">
      <c r="B29" t="s">
        <v>141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4"/>
  <sheetViews>
    <sheetView workbookViewId="0"/>
  </sheetViews>
  <sheetFormatPr defaultRowHeight="15" x14ac:dyDescent="0.25"/>
  <sheetData>
    <row r="1" spans="2:13" x14ac:dyDescent="0.25">
      <c r="G1" t="s">
        <v>31</v>
      </c>
      <c r="H1" t="s">
        <v>142</v>
      </c>
      <c r="I1" t="s">
        <v>143</v>
      </c>
      <c r="J1" t="s">
        <v>144</v>
      </c>
      <c r="K1" t="s">
        <v>145</v>
      </c>
      <c r="L1" t="s">
        <v>4</v>
      </c>
    </row>
    <row r="2" spans="2:13" x14ac:dyDescent="0.25">
      <c r="B2" t="s">
        <v>146</v>
      </c>
      <c r="G2" t="s">
        <v>147</v>
      </c>
      <c r="H2" t="s">
        <v>147</v>
      </c>
      <c r="I2" t="s">
        <v>147</v>
      </c>
      <c r="J2" t="s">
        <v>147</v>
      </c>
      <c r="K2">
        <v>0</v>
      </c>
      <c r="L2" t="s">
        <v>147</v>
      </c>
    </row>
    <row r="3" spans="2:13" x14ac:dyDescent="0.25">
      <c r="G3" t="s">
        <v>112</v>
      </c>
      <c r="H3" t="s">
        <v>118</v>
      </c>
      <c r="I3">
        <v>1</v>
      </c>
      <c r="J3">
        <v>7.4999999999999997E-2</v>
      </c>
      <c r="L3">
        <f>D5</f>
        <v>5004</v>
      </c>
      <c r="M3">
        <f>L5*0.15</f>
        <v>638.00999999999988</v>
      </c>
    </row>
    <row r="4" spans="2:13" x14ac:dyDescent="0.25">
      <c r="G4" t="s">
        <v>5</v>
      </c>
      <c r="H4" t="s">
        <v>119</v>
      </c>
      <c r="I4">
        <v>2</v>
      </c>
      <c r="J4">
        <v>0.15</v>
      </c>
      <c r="L4">
        <f>L3*0.15</f>
        <v>750.6</v>
      </c>
    </row>
    <row r="5" spans="2:13" x14ac:dyDescent="0.25">
      <c r="B5" t="s">
        <v>148</v>
      </c>
      <c r="C5" t="s">
        <v>149</v>
      </c>
      <c r="D5">
        <v>5004</v>
      </c>
      <c r="G5" t="s">
        <v>150</v>
      </c>
      <c r="I5">
        <v>3</v>
      </c>
      <c r="J5">
        <v>0.2</v>
      </c>
      <c r="L5">
        <f>L3-L4</f>
        <v>4253.3999999999996</v>
      </c>
    </row>
    <row r="6" spans="2:13" x14ac:dyDescent="0.25">
      <c r="B6" t="s">
        <v>151</v>
      </c>
      <c r="C6" t="s">
        <v>149</v>
      </c>
      <c r="D6" t="s">
        <v>112</v>
      </c>
      <c r="I6">
        <v>4</v>
      </c>
      <c r="J6">
        <v>0.25</v>
      </c>
    </row>
    <row r="7" spans="2:13" x14ac:dyDescent="0.25">
      <c r="B7" t="s">
        <v>152</v>
      </c>
      <c r="C7" t="s">
        <v>149</v>
      </c>
      <c r="D7" t="s">
        <v>119</v>
      </c>
      <c r="I7">
        <v>5</v>
      </c>
      <c r="J7">
        <v>0.3</v>
      </c>
    </row>
    <row r="8" spans="2:13" x14ac:dyDescent="0.25">
      <c r="B8" t="s">
        <v>153</v>
      </c>
      <c r="C8" t="s">
        <v>149</v>
      </c>
      <c r="D8">
        <v>3</v>
      </c>
      <c r="I8">
        <v>6</v>
      </c>
      <c r="J8">
        <v>0.35</v>
      </c>
    </row>
    <row r="9" spans="2:13" x14ac:dyDescent="0.25">
      <c r="I9">
        <v>7</v>
      </c>
      <c r="J9">
        <v>0.4</v>
      </c>
    </row>
    <row r="10" spans="2:13" x14ac:dyDescent="0.25">
      <c r="B10" t="s">
        <v>154</v>
      </c>
      <c r="C10" t="s">
        <v>149</v>
      </c>
      <c r="D10">
        <f>IF(L13+L14&gt;M3,M3,L13+L14)</f>
        <v>0</v>
      </c>
      <c r="I10">
        <v>8</v>
      </c>
      <c r="J10">
        <v>0.45</v>
      </c>
    </row>
    <row r="11" spans="2:13" x14ac:dyDescent="0.25">
      <c r="I11">
        <v>9</v>
      </c>
      <c r="J11">
        <v>0.5</v>
      </c>
    </row>
    <row r="12" spans="2:13" x14ac:dyDescent="0.25">
      <c r="I12">
        <v>10</v>
      </c>
      <c r="J12">
        <v>0.55000000000000004</v>
      </c>
    </row>
    <row r="13" spans="2:13" x14ac:dyDescent="0.25">
      <c r="I13" t="s">
        <v>155</v>
      </c>
    </row>
    <row r="14" spans="2:13" x14ac:dyDescent="0.25">
      <c r="I14" t="s">
        <v>156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8"/>
  <sheetViews>
    <sheetView workbookViewId="0"/>
  </sheetViews>
  <sheetFormatPr defaultRowHeight="15" x14ac:dyDescent="0.25"/>
  <sheetData>
    <row r="2" spans="2:10" x14ac:dyDescent="0.25">
      <c r="B2" t="s">
        <v>157</v>
      </c>
    </row>
    <row r="3" spans="2:10" x14ac:dyDescent="0.25">
      <c r="B3" t="s">
        <v>158</v>
      </c>
      <c r="C3" t="s">
        <v>159</v>
      </c>
      <c r="H3" t="s">
        <v>160</v>
      </c>
    </row>
    <row r="4" spans="2:10" x14ac:dyDescent="0.25">
      <c r="C4" t="s">
        <v>161</v>
      </c>
      <c r="D4" t="s">
        <v>162</v>
      </c>
      <c r="E4" t="s">
        <v>163</v>
      </c>
      <c r="G4" t="s">
        <v>164</v>
      </c>
      <c r="H4" t="s">
        <v>165</v>
      </c>
      <c r="I4" t="s">
        <v>166</v>
      </c>
      <c r="J4" t="s">
        <v>167</v>
      </c>
    </row>
    <row r="5" spans="2:10" x14ac:dyDescent="0.25">
      <c r="B5" t="s">
        <v>168</v>
      </c>
      <c r="C5">
        <v>0.5</v>
      </c>
      <c r="G5">
        <v>0.5</v>
      </c>
    </row>
    <row r="6" spans="2:10" x14ac:dyDescent="0.25">
      <c r="B6" t="s">
        <v>169</v>
      </c>
      <c r="C6">
        <v>0.5</v>
      </c>
      <c r="D6">
        <v>0.1</v>
      </c>
      <c r="G6">
        <v>0.6</v>
      </c>
    </row>
    <row r="7" spans="2:10" x14ac:dyDescent="0.25">
      <c r="B7" t="s">
        <v>170</v>
      </c>
      <c r="E7" t="s">
        <v>171</v>
      </c>
      <c r="F7">
        <v>7.4999999999999997E-2</v>
      </c>
      <c r="G7">
        <v>0.67500000000000004</v>
      </c>
    </row>
    <row r="8" spans="2:10" x14ac:dyDescent="0.25">
      <c r="E8" t="s">
        <v>172</v>
      </c>
      <c r="F8">
        <v>7.4999999999999997E-2</v>
      </c>
      <c r="G8">
        <v>0.75</v>
      </c>
    </row>
    <row r="9" spans="2:10" x14ac:dyDescent="0.25">
      <c r="E9" t="s">
        <v>173</v>
      </c>
      <c r="F9">
        <v>0.1</v>
      </c>
      <c r="G9">
        <v>0.85</v>
      </c>
    </row>
    <row r="10" spans="2:10" x14ac:dyDescent="0.25">
      <c r="E10" t="s">
        <v>174</v>
      </c>
      <c r="F10">
        <v>0.05</v>
      </c>
      <c r="G10">
        <v>0.9</v>
      </c>
    </row>
    <row r="11" spans="2:10" x14ac:dyDescent="0.25">
      <c r="B11" t="s">
        <v>175</v>
      </c>
      <c r="C11">
        <v>0.5</v>
      </c>
      <c r="G11">
        <v>0.5</v>
      </c>
    </row>
    <row r="12" spans="2:10" x14ac:dyDescent="0.25">
      <c r="B12" t="s">
        <v>170</v>
      </c>
      <c r="E12" t="s">
        <v>171</v>
      </c>
      <c r="F12">
        <v>7.4999999999999997E-2</v>
      </c>
      <c r="G12">
        <v>0.57499999999999996</v>
      </c>
    </row>
    <row r="13" spans="2:10" x14ac:dyDescent="0.25">
      <c r="E13" t="s">
        <v>172</v>
      </c>
      <c r="F13">
        <v>7.4999999999999997E-2</v>
      </c>
      <c r="G13">
        <v>0.65</v>
      </c>
    </row>
    <row r="14" spans="2:10" x14ac:dyDescent="0.25">
      <c r="E14" t="s">
        <v>173</v>
      </c>
      <c r="F14">
        <v>0.1</v>
      </c>
      <c r="G14">
        <v>0.75</v>
      </c>
    </row>
    <row r="15" spans="2:10" x14ac:dyDescent="0.25">
      <c r="E15" t="s">
        <v>174</v>
      </c>
      <c r="F15">
        <v>0.05</v>
      </c>
      <c r="G15">
        <v>0.8</v>
      </c>
    </row>
    <row r="16" spans="2:10" x14ac:dyDescent="0.25">
      <c r="B16" t="s">
        <v>176</v>
      </c>
    </row>
    <row r="17" spans="2:2" x14ac:dyDescent="0.25">
      <c r="B17" t="s">
        <v>177</v>
      </c>
    </row>
    <row r="18" spans="2:2" x14ac:dyDescent="0.25">
      <c r="B18" t="s">
        <v>178</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5</vt:i4>
      </vt:variant>
    </vt:vector>
  </HeadingPairs>
  <TitlesOfParts>
    <vt:vector size="5" baseType="lpstr">
      <vt:lpstr>AnaSayfa</vt:lpstr>
      <vt:lpstr>AGİAB</vt:lpstr>
      <vt:lpstr>AileDurumBildirimi</vt:lpstr>
      <vt:lpstr>AGİ</vt:lpstr>
      <vt:lpstr>AGİ Tutarları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Buro</dc:creator>
  <cp:lastModifiedBy>Buro</cp:lastModifiedBy>
  <dcterms:created xsi:type="dcterms:W3CDTF">2021-12-17T07:14:22Z</dcterms:created>
  <dcterms:modified xsi:type="dcterms:W3CDTF">2021-12-17T07:14:22Z</dcterms:modified>
</cp:coreProperties>
</file>